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hidePivotFieldList="1" defaultThemeVersion="166925"/>
  <mc:AlternateContent xmlns:mc="http://schemas.openxmlformats.org/markup-compatibility/2006">
    <mc:Choice Requires="x15">
      <x15ac:absPath xmlns:x15ac="http://schemas.microsoft.com/office/spreadsheetml/2010/11/ac" url="X:\Projects\Equality Data\"/>
    </mc:Choice>
  </mc:AlternateContent>
  <xr:revisionPtr revIDLastSave="0" documentId="13_ncr:1_{0DEEDA39-0477-4DCC-9326-230F9BBC60AE}" xr6:coauthVersionLast="37" xr6:coauthVersionMax="37" xr10:uidLastSave="{00000000-0000-0000-0000-000000000000}"/>
  <bookViews>
    <workbookView xWindow="0" yWindow="0" windowWidth="9150" windowHeight="4965" xr2:uid="{384CD241-FC1B-4F5B-96A8-001D6730953C}"/>
  </bookViews>
  <sheets>
    <sheet name="Summary Page" sheetId="3" r:id="rId1"/>
    <sheet name="Unique data set list" sheetId="6" r:id="rId2"/>
    <sheet name="Detailed Data Set Sheet" sheetId="1" r:id="rId3"/>
    <sheet name="Variable Detail" sheetId="5" r:id="rId4"/>
    <sheet name="Notes" sheetId="4" state="hidden" r:id="rId5"/>
  </sheets>
  <definedNames>
    <definedName name="_xlnm._FilterDatabase" localSheetId="4" hidden="1">Notes!$I$2:$K$39</definedName>
    <definedName name="_xlcn.WorksheetConnection_AuditV1.xlsxTable11" hidden="1">Table1[]</definedName>
    <definedName name="Slicer_Age_DOB">#N/A</definedName>
    <definedName name="Slicer_Disability">#N/A</definedName>
    <definedName name="Slicer_Employment_Status">#N/A</definedName>
    <definedName name="Slicer_Family_Status">#N/A</definedName>
    <definedName name="Slicer_Gender_Sex">#N/A</definedName>
    <definedName name="Slicer_Marital_Status">#N/A</definedName>
    <definedName name="Slicer_Race__Nationality?">#N/A</definedName>
    <definedName name="Slicer_Relevent_Area">#N/A</definedName>
    <definedName name="Slicer_Religion">#N/A</definedName>
    <definedName name="Slicer_Sexual_Orientation">#N/A</definedName>
    <definedName name="Slicer_Traveller_Commmunity">#N/A</definedName>
  </definedNames>
  <calcPr calcId="179021"/>
  <pivotCaches>
    <pivotCache cacheId="7" r:id="rId6"/>
  </pivotCaches>
  <extLst>
    <ext xmlns:x14="http://schemas.microsoft.com/office/spreadsheetml/2009/9/main" uri="{876F7934-8845-4945-9796-88D515C7AA90}">
      <x14:pivotCaches>
        <pivotCache cacheId="1" r:id="rId7"/>
      </x14:pivotCaches>
    </ext>
    <ext xmlns:x14="http://schemas.microsoft.com/office/spreadsheetml/2009/9/main" uri="{BBE1A952-AA13-448e-AADC-164F8A28A991}">
      <x14:slicerCaches>
        <x14:slicerCache r:id="rId8"/>
        <x14:slicerCache r:id="rId9"/>
        <x14:slicerCache r:id="rId10"/>
        <x14:slicerCache r:id="rId11"/>
        <x14:slicerCache r:id="rId12"/>
        <x14:slicerCache r:id="rId13"/>
        <x14:slicerCache r:id="rId14"/>
        <x14:slicerCache r:id="rId15"/>
        <x14:slicerCache r:id="rId16"/>
        <x14:slicerCache r:id="rId17"/>
        <x14:slicerCache r:id="rId1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AuditV1.xlsx!Table1"/>
        </x15:modelTables>
      </x15:dataModel>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7" i="3" l="1"/>
  <c r="I27" i="3"/>
  <c r="H27" i="3"/>
  <c r="G27" i="3"/>
  <c r="F27" i="3"/>
  <c r="E27" i="3"/>
  <c r="D27" i="3"/>
  <c r="C27" i="3"/>
  <c r="B27" i="3"/>
  <c r="C107" i="6"/>
  <c r="C108" i="6"/>
  <c r="D107" i="6"/>
  <c r="D108" i="6"/>
  <c r="E107" i="6"/>
  <c r="E108" i="6"/>
  <c r="F107" i="6"/>
  <c r="F108" i="6"/>
  <c r="G107" i="6"/>
  <c r="G108" i="6"/>
  <c r="H107" i="6"/>
  <c r="H108" i="6"/>
  <c r="I107" i="6"/>
  <c r="I108" i="6"/>
  <c r="J107" i="6"/>
  <c r="J108" i="6"/>
  <c r="K107" i="6"/>
  <c r="K108" i="6"/>
  <c r="L107" i="6"/>
  <c r="L108" i="6"/>
  <c r="C28" i="3" l="1"/>
  <c r="I28" i="3"/>
  <c r="B13" i="3"/>
  <c r="G28" i="3" s="1"/>
  <c r="H28" i="3" l="1"/>
  <c r="B28" i="3"/>
  <c r="J28" i="3"/>
  <c r="D28" i="3"/>
  <c r="E28" i="3"/>
  <c r="F28" i="3"/>
  <c r="D100" i="6"/>
  <c r="E100" i="6"/>
  <c r="F100" i="6"/>
  <c r="G100" i="6"/>
  <c r="H100" i="6"/>
  <c r="I100" i="6"/>
  <c r="J100" i="6"/>
  <c r="K100" i="6"/>
  <c r="L100" i="6"/>
  <c r="D101" i="6"/>
  <c r="E101" i="6"/>
  <c r="F101" i="6"/>
  <c r="G101" i="6"/>
  <c r="H101" i="6"/>
  <c r="I101" i="6"/>
  <c r="J101" i="6"/>
  <c r="K101" i="6"/>
  <c r="L101" i="6"/>
  <c r="D102" i="6"/>
  <c r="E102" i="6"/>
  <c r="F102" i="6"/>
  <c r="G102" i="6"/>
  <c r="H102" i="6"/>
  <c r="I102" i="6"/>
  <c r="J102" i="6"/>
  <c r="K102" i="6"/>
  <c r="L102" i="6"/>
  <c r="C100" i="6"/>
  <c r="C101" i="6"/>
  <c r="C102" i="6"/>
  <c r="D99" i="6"/>
  <c r="E99" i="6"/>
  <c r="F99" i="6"/>
  <c r="G99" i="6"/>
  <c r="H99" i="6"/>
  <c r="I99" i="6"/>
  <c r="C103" i="6"/>
  <c r="C104" i="6"/>
  <c r="C105" i="6"/>
  <c r="C106" i="6"/>
  <c r="D103" i="6"/>
  <c r="D104" i="6"/>
  <c r="D105" i="6"/>
  <c r="D106" i="6"/>
  <c r="E103" i="6"/>
  <c r="E104" i="6"/>
  <c r="E105" i="6"/>
  <c r="E106" i="6"/>
  <c r="F103" i="6"/>
  <c r="F104" i="6"/>
  <c r="F105" i="6"/>
  <c r="F106" i="6"/>
  <c r="G103" i="6"/>
  <c r="G104" i="6"/>
  <c r="G105" i="6"/>
  <c r="G106" i="6"/>
  <c r="H103" i="6"/>
  <c r="H104" i="6"/>
  <c r="H105" i="6"/>
  <c r="H106" i="6"/>
  <c r="I103" i="6"/>
  <c r="I104" i="6"/>
  <c r="I105" i="6"/>
  <c r="I106" i="6"/>
  <c r="J103" i="6"/>
  <c r="J104" i="6"/>
  <c r="J105" i="6"/>
  <c r="J106" i="6"/>
  <c r="K103" i="6"/>
  <c r="K104" i="6"/>
  <c r="K105" i="6"/>
  <c r="K106" i="6"/>
  <c r="L103" i="6"/>
  <c r="L104" i="6"/>
  <c r="L105" i="6"/>
  <c r="L106" i="6"/>
  <c r="C54" i="6" l="1"/>
  <c r="D54" i="6"/>
  <c r="E54" i="6"/>
  <c r="F54" i="6"/>
  <c r="G54" i="6"/>
  <c r="H54" i="6"/>
  <c r="I54" i="6"/>
  <c r="J54" i="6"/>
  <c r="K54" i="6"/>
  <c r="L54" i="6"/>
  <c r="C55" i="6"/>
  <c r="D55" i="6"/>
  <c r="E55" i="6"/>
  <c r="F55" i="6"/>
  <c r="G55" i="6"/>
  <c r="H55" i="6"/>
  <c r="I55" i="6"/>
  <c r="J55" i="6"/>
  <c r="K55" i="6"/>
  <c r="L55" i="6"/>
  <c r="C56" i="6"/>
  <c r="D56" i="6"/>
  <c r="E56" i="6"/>
  <c r="F56" i="6"/>
  <c r="G56" i="6"/>
  <c r="H56" i="6"/>
  <c r="I56" i="6"/>
  <c r="J56" i="6"/>
  <c r="K56" i="6"/>
  <c r="L56" i="6"/>
  <c r="C57" i="6"/>
  <c r="D57" i="6"/>
  <c r="E57" i="6"/>
  <c r="F57" i="6"/>
  <c r="G57" i="6"/>
  <c r="H57" i="6"/>
  <c r="I57" i="6"/>
  <c r="J57" i="6"/>
  <c r="K57" i="6"/>
  <c r="L57" i="6"/>
  <c r="C58" i="6"/>
  <c r="D58" i="6"/>
  <c r="E58" i="6"/>
  <c r="F58" i="6"/>
  <c r="G58" i="6"/>
  <c r="H58" i="6"/>
  <c r="I58" i="6"/>
  <c r="J58" i="6"/>
  <c r="K58" i="6"/>
  <c r="L58" i="6"/>
  <c r="C59" i="6"/>
  <c r="D59" i="6"/>
  <c r="E59" i="6"/>
  <c r="F59" i="6"/>
  <c r="G59" i="6"/>
  <c r="H59" i="6"/>
  <c r="I59" i="6"/>
  <c r="J59" i="6"/>
  <c r="K59" i="6"/>
  <c r="L59" i="6"/>
  <c r="C60" i="6"/>
  <c r="D60" i="6"/>
  <c r="E60" i="6"/>
  <c r="F60" i="6"/>
  <c r="G60" i="6"/>
  <c r="H60" i="6"/>
  <c r="I60" i="6"/>
  <c r="J60" i="6"/>
  <c r="K60" i="6"/>
  <c r="L60" i="6"/>
  <c r="C61" i="6"/>
  <c r="D61" i="6"/>
  <c r="E61" i="6"/>
  <c r="F61" i="6"/>
  <c r="G61" i="6"/>
  <c r="H61" i="6"/>
  <c r="I61" i="6"/>
  <c r="J61" i="6"/>
  <c r="K61" i="6"/>
  <c r="L61" i="6"/>
  <c r="C62" i="6"/>
  <c r="D62" i="6"/>
  <c r="E62" i="6"/>
  <c r="F62" i="6"/>
  <c r="G62" i="6"/>
  <c r="H62" i="6"/>
  <c r="I62" i="6"/>
  <c r="J62" i="6"/>
  <c r="K62" i="6"/>
  <c r="L62" i="6"/>
  <c r="C63" i="6"/>
  <c r="D63" i="6"/>
  <c r="E63" i="6"/>
  <c r="F63" i="6"/>
  <c r="G63" i="6"/>
  <c r="H63" i="6"/>
  <c r="I63" i="6"/>
  <c r="J63" i="6"/>
  <c r="K63" i="6"/>
  <c r="L63" i="6"/>
  <c r="C64" i="6"/>
  <c r="D64" i="6"/>
  <c r="E64" i="6"/>
  <c r="F64" i="6"/>
  <c r="G64" i="6"/>
  <c r="H64" i="6"/>
  <c r="I64" i="6"/>
  <c r="J64" i="6"/>
  <c r="K64" i="6"/>
  <c r="L64" i="6"/>
  <c r="C65" i="6"/>
  <c r="D65" i="6"/>
  <c r="E65" i="6"/>
  <c r="F65" i="6"/>
  <c r="G65" i="6"/>
  <c r="H65" i="6"/>
  <c r="I65" i="6"/>
  <c r="J65" i="6"/>
  <c r="K65" i="6"/>
  <c r="L65" i="6"/>
  <c r="C66" i="6"/>
  <c r="D66" i="6"/>
  <c r="E66" i="6"/>
  <c r="F66" i="6"/>
  <c r="G66" i="6"/>
  <c r="H66" i="6"/>
  <c r="I66" i="6"/>
  <c r="J66" i="6"/>
  <c r="K66" i="6"/>
  <c r="L66" i="6"/>
  <c r="C67" i="6"/>
  <c r="D67" i="6"/>
  <c r="E67" i="6"/>
  <c r="F67" i="6"/>
  <c r="G67" i="6"/>
  <c r="H67" i="6"/>
  <c r="I67" i="6"/>
  <c r="J67" i="6"/>
  <c r="K67" i="6"/>
  <c r="L67" i="6"/>
  <c r="C68" i="6"/>
  <c r="D68" i="6"/>
  <c r="E68" i="6"/>
  <c r="F68" i="6"/>
  <c r="G68" i="6"/>
  <c r="H68" i="6"/>
  <c r="I68" i="6"/>
  <c r="J68" i="6"/>
  <c r="K68" i="6"/>
  <c r="L68" i="6"/>
  <c r="C69" i="6"/>
  <c r="D69" i="6"/>
  <c r="E69" i="6"/>
  <c r="F69" i="6"/>
  <c r="G69" i="6"/>
  <c r="H69" i="6"/>
  <c r="I69" i="6"/>
  <c r="J69" i="6"/>
  <c r="K69" i="6"/>
  <c r="L69" i="6"/>
  <c r="C70" i="6"/>
  <c r="D70" i="6"/>
  <c r="E70" i="6"/>
  <c r="F70" i="6"/>
  <c r="G70" i="6"/>
  <c r="H70" i="6"/>
  <c r="I70" i="6"/>
  <c r="J70" i="6"/>
  <c r="K70" i="6"/>
  <c r="L70" i="6"/>
  <c r="C71" i="6"/>
  <c r="D71" i="6"/>
  <c r="E71" i="6"/>
  <c r="F71" i="6"/>
  <c r="G71" i="6"/>
  <c r="H71" i="6"/>
  <c r="I71" i="6"/>
  <c r="J71" i="6"/>
  <c r="K71" i="6"/>
  <c r="L71" i="6"/>
  <c r="C72" i="6"/>
  <c r="D72" i="6"/>
  <c r="E72" i="6"/>
  <c r="F72" i="6"/>
  <c r="G72" i="6"/>
  <c r="H72" i="6"/>
  <c r="I72" i="6"/>
  <c r="J72" i="6"/>
  <c r="K72" i="6"/>
  <c r="L72" i="6"/>
  <c r="C73" i="6"/>
  <c r="D73" i="6"/>
  <c r="E73" i="6"/>
  <c r="F73" i="6"/>
  <c r="G73" i="6"/>
  <c r="H73" i="6"/>
  <c r="I73" i="6"/>
  <c r="J73" i="6"/>
  <c r="K73" i="6"/>
  <c r="L73" i="6"/>
  <c r="C74" i="6"/>
  <c r="D74" i="6"/>
  <c r="E74" i="6"/>
  <c r="F74" i="6"/>
  <c r="G74" i="6"/>
  <c r="H74" i="6"/>
  <c r="I74" i="6"/>
  <c r="J74" i="6"/>
  <c r="K74" i="6"/>
  <c r="L74" i="6"/>
  <c r="C75" i="6"/>
  <c r="D75" i="6"/>
  <c r="E75" i="6"/>
  <c r="F75" i="6"/>
  <c r="G75" i="6"/>
  <c r="H75" i="6"/>
  <c r="I75" i="6"/>
  <c r="J75" i="6"/>
  <c r="K75" i="6"/>
  <c r="L75" i="6"/>
  <c r="C76" i="6"/>
  <c r="D76" i="6"/>
  <c r="E76" i="6"/>
  <c r="F76" i="6"/>
  <c r="G76" i="6"/>
  <c r="H76" i="6"/>
  <c r="I76" i="6"/>
  <c r="J76" i="6"/>
  <c r="K76" i="6"/>
  <c r="L76" i="6"/>
  <c r="C77" i="6"/>
  <c r="D77" i="6"/>
  <c r="E77" i="6"/>
  <c r="F77" i="6"/>
  <c r="G77" i="6"/>
  <c r="H77" i="6"/>
  <c r="I77" i="6"/>
  <c r="J77" i="6"/>
  <c r="K77" i="6"/>
  <c r="L77" i="6"/>
  <c r="C78" i="6"/>
  <c r="D78" i="6"/>
  <c r="E78" i="6"/>
  <c r="F78" i="6"/>
  <c r="G78" i="6"/>
  <c r="H78" i="6"/>
  <c r="I78" i="6"/>
  <c r="J78" i="6"/>
  <c r="K78" i="6"/>
  <c r="L78" i="6"/>
  <c r="C79" i="6"/>
  <c r="D79" i="6"/>
  <c r="E79" i="6"/>
  <c r="F79" i="6"/>
  <c r="G79" i="6"/>
  <c r="H79" i="6"/>
  <c r="I79" i="6"/>
  <c r="J79" i="6"/>
  <c r="K79" i="6"/>
  <c r="L79" i="6"/>
  <c r="C80" i="6"/>
  <c r="D80" i="6"/>
  <c r="E80" i="6"/>
  <c r="F80" i="6"/>
  <c r="G80" i="6"/>
  <c r="H80" i="6"/>
  <c r="I80" i="6"/>
  <c r="J80" i="6"/>
  <c r="K80" i="6"/>
  <c r="L80" i="6"/>
  <c r="C81" i="6"/>
  <c r="D81" i="6"/>
  <c r="E81" i="6"/>
  <c r="F81" i="6"/>
  <c r="G81" i="6"/>
  <c r="H81" i="6"/>
  <c r="I81" i="6"/>
  <c r="J81" i="6"/>
  <c r="K81" i="6"/>
  <c r="L81" i="6"/>
  <c r="C82" i="6"/>
  <c r="D82" i="6"/>
  <c r="E82" i="6"/>
  <c r="F82" i="6"/>
  <c r="G82" i="6"/>
  <c r="H82" i="6"/>
  <c r="I82" i="6"/>
  <c r="J82" i="6"/>
  <c r="K82" i="6"/>
  <c r="L82" i="6"/>
  <c r="C83" i="6"/>
  <c r="D83" i="6"/>
  <c r="E83" i="6"/>
  <c r="F83" i="6"/>
  <c r="G83" i="6"/>
  <c r="H83" i="6"/>
  <c r="I83" i="6"/>
  <c r="J83" i="6"/>
  <c r="K83" i="6"/>
  <c r="L83" i="6"/>
  <c r="C84" i="6"/>
  <c r="D84" i="6"/>
  <c r="E84" i="6"/>
  <c r="F84" i="6"/>
  <c r="G84" i="6"/>
  <c r="H84" i="6"/>
  <c r="I84" i="6"/>
  <c r="J84" i="6"/>
  <c r="K84" i="6"/>
  <c r="L84" i="6"/>
  <c r="C85" i="6"/>
  <c r="D85" i="6"/>
  <c r="E85" i="6"/>
  <c r="F85" i="6"/>
  <c r="G85" i="6"/>
  <c r="H85" i="6"/>
  <c r="I85" i="6"/>
  <c r="J85" i="6"/>
  <c r="K85" i="6"/>
  <c r="L85" i="6"/>
  <c r="C86" i="6"/>
  <c r="D86" i="6"/>
  <c r="E86" i="6"/>
  <c r="F86" i="6"/>
  <c r="G86" i="6"/>
  <c r="H86" i="6"/>
  <c r="I86" i="6"/>
  <c r="J86" i="6"/>
  <c r="K86" i="6"/>
  <c r="L86" i="6"/>
  <c r="C87" i="6"/>
  <c r="D87" i="6"/>
  <c r="E87" i="6"/>
  <c r="F87" i="6"/>
  <c r="G87" i="6"/>
  <c r="H87" i="6"/>
  <c r="I87" i="6"/>
  <c r="J87" i="6"/>
  <c r="K87" i="6"/>
  <c r="L87" i="6"/>
  <c r="C88" i="6"/>
  <c r="D88" i="6"/>
  <c r="E88" i="6"/>
  <c r="F88" i="6"/>
  <c r="G88" i="6"/>
  <c r="H88" i="6"/>
  <c r="I88" i="6"/>
  <c r="J88" i="6"/>
  <c r="K88" i="6"/>
  <c r="L88" i="6"/>
  <c r="C89" i="6"/>
  <c r="D89" i="6"/>
  <c r="E89" i="6"/>
  <c r="F89" i="6"/>
  <c r="G89" i="6"/>
  <c r="H89" i="6"/>
  <c r="I89" i="6"/>
  <c r="J89" i="6"/>
  <c r="K89" i="6"/>
  <c r="L89" i="6"/>
  <c r="C90" i="6"/>
  <c r="D90" i="6"/>
  <c r="E90" i="6"/>
  <c r="F90" i="6"/>
  <c r="G90" i="6"/>
  <c r="H90" i="6"/>
  <c r="I90" i="6"/>
  <c r="J90" i="6"/>
  <c r="K90" i="6"/>
  <c r="L90" i="6"/>
  <c r="C91" i="6"/>
  <c r="D91" i="6"/>
  <c r="E91" i="6"/>
  <c r="F91" i="6"/>
  <c r="G91" i="6"/>
  <c r="H91" i="6"/>
  <c r="I91" i="6"/>
  <c r="J91" i="6"/>
  <c r="K91" i="6"/>
  <c r="L91" i="6"/>
  <c r="C92" i="6"/>
  <c r="D92" i="6"/>
  <c r="E92" i="6"/>
  <c r="F92" i="6"/>
  <c r="G92" i="6"/>
  <c r="H92" i="6"/>
  <c r="I92" i="6"/>
  <c r="J92" i="6"/>
  <c r="K92" i="6"/>
  <c r="L92" i="6"/>
  <c r="C93" i="6"/>
  <c r="D93" i="6"/>
  <c r="E93" i="6"/>
  <c r="F93" i="6"/>
  <c r="G93" i="6"/>
  <c r="H93" i="6"/>
  <c r="I93" i="6"/>
  <c r="J93" i="6"/>
  <c r="K93" i="6"/>
  <c r="L93" i="6"/>
  <c r="C94" i="6"/>
  <c r="D94" i="6"/>
  <c r="E94" i="6"/>
  <c r="F94" i="6"/>
  <c r="G94" i="6"/>
  <c r="H94" i="6"/>
  <c r="I94" i="6"/>
  <c r="J94" i="6"/>
  <c r="K94" i="6"/>
  <c r="L94" i="6"/>
  <c r="C95" i="6"/>
  <c r="D95" i="6"/>
  <c r="E95" i="6"/>
  <c r="F95" i="6"/>
  <c r="G95" i="6"/>
  <c r="H95" i="6"/>
  <c r="I95" i="6"/>
  <c r="J95" i="6"/>
  <c r="K95" i="6"/>
  <c r="L95" i="6"/>
  <c r="C96" i="6"/>
  <c r="D96" i="6"/>
  <c r="E96" i="6"/>
  <c r="F96" i="6"/>
  <c r="G96" i="6"/>
  <c r="H96" i="6"/>
  <c r="I96" i="6"/>
  <c r="J96" i="6"/>
  <c r="K96" i="6"/>
  <c r="L96" i="6"/>
  <c r="C97" i="6"/>
  <c r="D97" i="6"/>
  <c r="E97" i="6"/>
  <c r="F97" i="6"/>
  <c r="G97" i="6"/>
  <c r="H97" i="6"/>
  <c r="I97" i="6"/>
  <c r="J97" i="6"/>
  <c r="K97" i="6"/>
  <c r="L97" i="6"/>
  <c r="C98" i="6"/>
  <c r="D98" i="6"/>
  <c r="E98" i="6"/>
  <c r="F98" i="6"/>
  <c r="G98" i="6"/>
  <c r="H98" i="6"/>
  <c r="I98" i="6"/>
  <c r="J98" i="6"/>
  <c r="K98" i="6"/>
  <c r="L98" i="6"/>
  <c r="C99" i="6"/>
  <c r="J99" i="6"/>
  <c r="K99" i="6"/>
  <c r="L99" i="6"/>
  <c r="C2" i="6"/>
  <c r="L2" i="6"/>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K2" i="6"/>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J2" i="6"/>
  <c r="J3"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I2" i="6"/>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H2" i="6"/>
  <c r="H3" i="6"/>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G2" i="6"/>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F2" i="6"/>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E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D2" i="6"/>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L23" i="3" l="1"/>
  <c r="M23" i="3" s="1"/>
  <c r="L17" i="3"/>
  <c r="M17" i="3" s="1"/>
  <c r="L18" i="3"/>
  <c r="M18" i="3" s="1"/>
  <c r="L19" i="3"/>
  <c r="M19" i="3" s="1"/>
  <c r="L20" i="3"/>
  <c r="M20" i="3" s="1"/>
  <c r="L21" i="3"/>
  <c r="M21" i="3" s="1"/>
  <c r="L22" i="3"/>
  <c r="M22" i="3" s="1"/>
  <c r="L25" i="3"/>
  <c r="M25" i="3" s="1"/>
  <c r="L24" i="3"/>
  <c r="M2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Emma Hogan</author>
  </authors>
  <commentList>
    <comment ref="H1" authorId="0" shapeId="0" xr:uid="{6E23F143-7D4D-4701-A2C4-C0D44D4540DC}">
      <text>
        <r>
          <rPr>
            <b/>
            <sz val="9"/>
            <color indexed="81"/>
            <rFont val="Tahoma"/>
            <family val="2"/>
          </rPr>
          <t>Emma Hogan:</t>
        </r>
        <r>
          <rPr>
            <sz val="9"/>
            <color indexed="81"/>
            <rFont val="Tahoma"/>
            <family val="2"/>
          </rPr>
          <t xml:space="preserve">
Includes where nationality is showing with or without Race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Hogan</author>
  </authors>
  <commentList>
    <comment ref="R2" authorId="0" shapeId="0" xr:uid="{0C826611-267B-447C-BA5A-705D37F208E3}">
      <text>
        <r>
          <rPr>
            <b/>
            <sz val="9"/>
            <color indexed="81"/>
            <rFont val="Tahoma"/>
            <family val="2"/>
          </rPr>
          <t>Emma Hogan:</t>
        </r>
        <r>
          <rPr>
            <sz val="9"/>
            <color indexed="81"/>
            <rFont val="Tahoma"/>
            <family val="2"/>
          </rPr>
          <t xml:space="preserve">
Includes where nationality is showing with or without Race included.</t>
        </r>
      </text>
    </comment>
    <comment ref="O8" authorId="0" shapeId="0" xr:uid="{884970DD-0BE5-49E9-8C4C-DADAF1DA1D12}">
      <text>
        <r>
          <rPr>
            <b/>
            <sz val="9"/>
            <color indexed="81"/>
            <rFont val="Tahoma"/>
            <charset val="1"/>
          </rPr>
          <t>Emma Hogan:</t>
        </r>
        <r>
          <rPr>
            <sz val="9"/>
            <color indexed="81"/>
            <rFont val="Tahoma"/>
            <charset val="1"/>
          </rPr>
          <t xml:space="preserve">
Contains DSP indicator for disability payment
</t>
        </r>
      </text>
    </comment>
    <comment ref="U14" authorId="0" shapeId="0" xr:uid="{BB0DAB68-A1C1-46AE-878E-27FB6FE57EC3}">
      <text>
        <r>
          <rPr>
            <b/>
            <sz val="9"/>
            <color indexed="81"/>
            <rFont val="Tahoma"/>
            <family val="2"/>
          </rPr>
          <t>Emma Hogan:</t>
        </r>
        <r>
          <rPr>
            <sz val="9"/>
            <color indexed="81"/>
            <rFont val="Tahoma"/>
            <family val="2"/>
          </rPr>
          <t xml:space="preserve">
Shows Same-Sex Couple, not sexual orientation</t>
        </r>
      </text>
    </comment>
    <comment ref="U15" authorId="0" shapeId="0" xr:uid="{73A19DD3-F71E-4F81-916D-54B91832F6F8}">
      <text>
        <r>
          <rPr>
            <b/>
            <sz val="9"/>
            <color indexed="81"/>
            <rFont val="Tahoma"/>
            <family val="2"/>
          </rPr>
          <t>Emma Hogan:</t>
        </r>
        <r>
          <rPr>
            <sz val="9"/>
            <color indexed="81"/>
            <rFont val="Tahoma"/>
            <family val="2"/>
          </rPr>
          <t xml:space="preserve">
Shows Same-Sex Couple, not sexual orientation</t>
        </r>
      </text>
    </comment>
    <comment ref="U16" authorId="0" shapeId="0" xr:uid="{3713B607-A6B4-4DC0-A4F3-F2CC0E807A58}">
      <text>
        <r>
          <rPr>
            <b/>
            <sz val="9"/>
            <color indexed="81"/>
            <rFont val="Tahoma"/>
            <family val="2"/>
          </rPr>
          <t>Emma Hogan:</t>
        </r>
        <r>
          <rPr>
            <sz val="9"/>
            <color indexed="81"/>
            <rFont val="Tahoma"/>
            <family val="2"/>
          </rPr>
          <t xml:space="preserve">
Shows Same-Sex Couple, not sexual orientation</t>
        </r>
      </text>
    </comment>
    <comment ref="U18" authorId="0" shapeId="0" xr:uid="{D35E4E3F-E5AC-4D05-9106-BAEDE16CAB86}">
      <text>
        <r>
          <rPr>
            <b/>
            <sz val="9"/>
            <color indexed="81"/>
            <rFont val="Tahoma"/>
            <family val="2"/>
          </rPr>
          <t>Emma Hogan:</t>
        </r>
        <r>
          <rPr>
            <sz val="9"/>
            <color indexed="81"/>
            <rFont val="Tahoma"/>
            <family val="2"/>
          </rPr>
          <t xml:space="preserve">
Shows Same-Sex Couple, not sexual orientation</t>
        </r>
      </text>
    </comment>
    <comment ref="R20" authorId="0" shapeId="0" xr:uid="{7820DDD4-CB62-4164-A218-385FE8100438}">
      <text>
        <r>
          <rPr>
            <b/>
            <sz val="9"/>
            <color indexed="81"/>
            <rFont val="Tahoma"/>
            <family val="2"/>
          </rPr>
          <t>Emma Hogan:</t>
        </r>
        <r>
          <rPr>
            <sz val="9"/>
            <color indexed="81"/>
            <rFont val="Tahoma"/>
            <family val="2"/>
          </rPr>
          <t xml:space="preserve">
Nationality</t>
        </r>
      </text>
    </comment>
    <comment ref="R22" authorId="0" shapeId="0" xr:uid="{A786BDBC-6510-4E9E-81C2-5DFC4A0E35A1}">
      <text>
        <r>
          <rPr>
            <b/>
            <sz val="9"/>
            <color indexed="81"/>
            <rFont val="Tahoma"/>
            <family val="2"/>
          </rPr>
          <t>Emma Hogan:</t>
        </r>
        <r>
          <rPr>
            <sz val="9"/>
            <color indexed="81"/>
            <rFont val="Tahoma"/>
            <family val="2"/>
          </rPr>
          <t xml:space="preserve">
Nationality</t>
        </r>
      </text>
    </comment>
    <comment ref="R23" authorId="0" shapeId="0" xr:uid="{D44C7BEC-F363-49A7-BCF8-6FD804687D52}">
      <text>
        <r>
          <rPr>
            <b/>
            <sz val="9"/>
            <color indexed="81"/>
            <rFont val="Tahoma"/>
            <family val="2"/>
          </rPr>
          <t>Emma Hogan:</t>
        </r>
        <r>
          <rPr>
            <sz val="9"/>
            <color indexed="81"/>
            <rFont val="Tahoma"/>
            <family val="2"/>
          </rPr>
          <t xml:space="preserve">
Nationality</t>
        </r>
      </text>
    </comment>
    <comment ref="R27" authorId="0" shapeId="0" xr:uid="{4426275B-7AB4-4CA1-B32E-6D6E842E10AA}">
      <text>
        <r>
          <rPr>
            <b/>
            <sz val="9"/>
            <color indexed="81"/>
            <rFont val="Tahoma"/>
            <family val="2"/>
          </rPr>
          <t>Emma Hogan:</t>
        </r>
        <r>
          <rPr>
            <sz val="9"/>
            <color indexed="81"/>
            <rFont val="Tahoma"/>
            <family val="2"/>
          </rPr>
          <t xml:space="preserve">
Nationality</t>
        </r>
      </text>
    </comment>
    <comment ref="R29" authorId="0" shapeId="0" xr:uid="{BD382BFB-953F-4F8A-8855-4E5E18429E7A}">
      <text>
        <r>
          <rPr>
            <b/>
            <sz val="9"/>
            <color indexed="81"/>
            <rFont val="Tahoma"/>
            <family val="2"/>
          </rPr>
          <t>Emma Hogan:</t>
        </r>
        <r>
          <rPr>
            <sz val="9"/>
            <color indexed="81"/>
            <rFont val="Tahoma"/>
            <family val="2"/>
          </rPr>
          <t xml:space="preserve">
Nationality</t>
        </r>
      </text>
    </comment>
    <comment ref="R31" authorId="0" shapeId="0" xr:uid="{38F3B4F2-F327-4252-AF37-08D442424F88}">
      <text>
        <r>
          <rPr>
            <b/>
            <sz val="9"/>
            <color indexed="81"/>
            <rFont val="Tahoma"/>
            <family val="2"/>
          </rPr>
          <t>Emma Hogan:</t>
        </r>
        <r>
          <rPr>
            <sz val="9"/>
            <color indexed="81"/>
            <rFont val="Tahoma"/>
            <family val="2"/>
          </rPr>
          <t xml:space="preserve">
Nationality</t>
        </r>
      </text>
    </comment>
    <comment ref="R34" authorId="0" shapeId="0" xr:uid="{1EC87915-6243-41CF-84E9-229D53025DD9}">
      <text>
        <r>
          <rPr>
            <b/>
            <sz val="9"/>
            <color indexed="81"/>
            <rFont val="Tahoma"/>
            <family val="2"/>
          </rPr>
          <t>Emma Hogan:</t>
        </r>
        <r>
          <rPr>
            <sz val="9"/>
            <color indexed="81"/>
            <rFont val="Tahoma"/>
            <family val="2"/>
          </rPr>
          <t xml:space="preserve">
Nationality</t>
        </r>
      </text>
    </comment>
    <comment ref="R35" authorId="0" shapeId="0" xr:uid="{9193F5B9-F154-4D60-93DA-6271D12CC73A}">
      <text>
        <r>
          <rPr>
            <b/>
            <sz val="9"/>
            <color indexed="81"/>
            <rFont val="Tahoma"/>
            <family val="2"/>
          </rPr>
          <t>Emma Hogan:</t>
        </r>
        <r>
          <rPr>
            <sz val="9"/>
            <color indexed="81"/>
            <rFont val="Tahoma"/>
            <family val="2"/>
          </rPr>
          <t xml:space="preserve">
Nationality</t>
        </r>
      </text>
    </comment>
    <comment ref="R36" authorId="0" shapeId="0" xr:uid="{A2820952-8A97-4836-8E36-02F822EEA2E9}">
      <text>
        <r>
          <rPr>
            <b/>
            <sz val="9"/>
            <color indexed="81"/>
            <rFont val="Tahoma"/>
            <family val="2"/>
          </rPr>
          <t>Emma Hogan:</t>
        </r>
        <r>
          <rPr>
            <sz val="9"/>
            <color indexed="81"/>
            <rFont val="Tahoma"/>
            <family val="2"/>
          </rPr>
          <t xml:space="preserve">
Nationality</t>
        </r>
      </text>
    </comment>
    <comment ref="R37" authorId="0" shapeId="0" xr:uid="{8B41694B-2723-4CF6-AEF4-B016B05A72A5}">
      <text>
        <r>
          <rPr>
            <b/>
            <sz val="9"/>
            <color indexed="81"/>
            <rFont val="Tahoma"/>
            <family val="2"/>
          </rPr>
          <t>Emma Hogan:</t>
        </r>
        <r>
          <rPr>
            <sz val="9"/>
            <color indexed="81"/>
            <rFont val="Tahoma"/>
            <family val="2"/>
          </rPr>
          <t xml:space="preserve">
Nationality</t>
        </r>
      </text>
    </comment>
    <comment ref="R38" authorId="0" shapeId="0" xr:uid="{FC4D11BA-62E9-4E2A-B41F-4B262AA44F4F}">
      <text>
        <r>
          <rPr>
            <b/>
            <sz val="9"/>
            <color indexed="81"/>
            <rFont val="Tahoma"/>
            <family val="2"/>
          </rPr>
          <t>Emma Hogan:</t>
        </r>
        <r>
          <rPr>
            <sz val="9"/>
            <color indexed="81"/>
            <rFont val="Tahoma"/>
            <family val="2"/>
          </rPr>
          <t xml:space="preserve">
Nationality</t>
        </r>
      </text>
    </comment>
    <comment ref="U38" authorId="0" shapeId="0" xr:uid="{21A630F8-16FB-4BEF-8FE5-E461347F2AF5}">
      <text>
        <r>
          <rPr>
            <b/>
            <sz val="9"/>
            <color indexed="81"/>
            <rFont val="Tahoma"/>
            <family val="2"/>
          </rPr>
          <t>Emma Hogan:</t>
        </r>
        <r>
          <rPr>
            <sz val="9"/>
            <color indexed="81"/>
            <rFont val="Tahoma"/>
            <family val="2"/>
          </rPr>
          <t xml:space="preserve">
Shows Same-Sex Couple, not sexual orientation</t>
        </r>
      </text>
    </comment>
    <comment ref="R39" authorId="0" shapeId="0" xr:uid="{3B4BBE95-ED42-431B-8E88-2019CD9CD34B}">
      <text>
        <r>
          <rPr>
            <b/>
            <sz val="9"/>
            <color indexed="81"/>
            <rFont val="Tahoma"/>
            <family val="2"/>
          </rPr>
          <t>Emma Hogan:</t>
        </r>
        <r>
          <rPr>
            <sz val="9"/>
            <color indexed="81"/>
            <rFont val="Tahoma"/>
            <family val="2"/>
          </rPr>
          <t xml:space="preserve">
Nationality</t>
        </r>
      </text>
    </comment>
    <comment ref="U39" authorId="0" shapeId="0" xr:uid="{BEEC88CE-AA90-40D9-84A8-132A65046DA2}">
      <text>
        <r>
          <rPr>
            <b/>
            <sz val="9"/>
            <color indexed="81"/>
            <rFont val="Tahoma"/>
            <family val="2"/>
          </rPr>
          <t>Emma Hogan:</t>
        </r>
        <r>
          <rPr>
            <sz val="9"/>
            <color indexed="81"/>
            <rFont val="Tahoma"/>
            <family val="2"/>
          </rPr>
          <t xml:space="preserve">
Shows Same-Sex Couple, not sexual orientation</t>
        </r>
      </text>
    </comment>
    <comment ref="R40" authorId="0" shapeId="0" xr:uid="{FD246D46-3A2D-4AA5-B561-C4263C2A8C73}">
      <text>
        <r>
          <rPr>
            <b/>
            <sz val="9"/>
            <color indexed="81"/>
            <rFont val="Tahoma"/>
            <family val="2"/>
          </rPr>
          <t>Emma Hogan:</t>
        </r>
        <r>
          <rPr>
            <sz val="9"/>
            <color indexed="81"/>
            <rFont val="Tahoma"/>
            <family val="2"/>
          </rPr>
          <t xml:space="preserve">
Nationality</t>
        </r>
      </text>
    </comment>
    <comment ref="U40" authorId="0" shapeId="0" xr:uid="{9C794071-3498-414B-8606-1F6F5208F721}">
      <text>
        <r>
          <rPr>
            <b/>
            <sz val="9"/>
            <color indexed="81"/>
            <rFont val="Tahoma"/>
            <family val="2"/>
          </rPr>
          <t>Emma Hogan:</t>
        </r>
        <r>
          <rPr>
            <sz val="9"/>
            <color indexed="81"/>
            <rFont val="Tahoma"/>
            <family val="2"/>
          </rPr>
          <t xml:space="preserve">
Shows Same-Sex Couple, not sexual orientation</t>
        </r>
      </text>
    </comment>
    <comment ref="R41" authorId="0" shapeId="0" xr:uid="{217E5C01-2DC0-4715-95F2-9EC980F242CB}">
      <text>
        <r>
          <rPr>
            <b/>
            <sz val="9"/>
            <color indexed="81"/>
            <rFont val="Tahoma"/>
            <family val="2"/>
          </rPr>
          <t>Emma Hogan:</t>
        </r>
        <r>
          <rPr>
            <sz val="9"/>
            <color indexed="81"/>
            <rFont val="Tahoma"/>
            <family val="2"/>
          </rPr>
          <t xml:space="preserve">
Nationality</t>
        </r>
      </text>
    </comment>
    <comment ref="U41" authorId="0" shapeId="0" xr:uid="{9352E60C-2377-4B82-AD25-D391C64AA563}">
      <text>
        <r>
          <rPr>
            <b/>
            <sz val="9"/>
            <color indexed="81"/>
            <rFont val="Tahoma"/>
            <family val="2"/>
          </rPr>
          <t>Emma Hogan:</t>
        </r>
        <r>
          <rPr>
            <sz val="9"/>
            <color indexed="81"/>
            <rFont val="Tahoma"/>
            <family val="2"/>
          </rPr>
          <t xml:space="preserve">
Shows Same-Sex Couple, not sexual orientation</t>
        </r>
      </text>
    </comment>
    <comment ref="R42" authorId="0" shapeId="0" xr:uid="{0F789B33-5EAC-4FC1-90F4-CCE970C8DF8C}">
      <text>
        <r>
          <rPr>
            <b/>
            <sz val="9"/>
            <color indexed="81"/>
            <rFont val="Tahoma"/>
            <family val="2"/>
          </rPr>
          <t>Emma Hogan:</t>
        </r>
        <r>
          <rPr>
            <sz val="9"/>
            <color indexed="81"/>
            <rFont val="Tahoma"/>
            <family val="2"/>
          </rPr>
          <t xml:space="preserve">
Nationality</t>
        </r>
      </text>
    </comment>
    <comment ref="O51" authorId="0" shapeId="0" xr:uid="{29A78D4E-E1E2-44CB-A227-0E9A4508FF5B}">
      <text>
        <r>
          <rPr>
            <b/>
            <sz val="9"/>
            <color indexed="81"/>
            <rFont val="Tahoma"/>
            <family val="2"/>
          </rPr>
          <t>Emma Hogan:</t>
        </r>
        <r>
          <rPr>
            <sz val="9"/>
            <color indexed="81"/>
            <rFont val="Tahoma"/>
            <family val="2"/>
          </rPr>
          <t xml:space="preserve">
Refers to Question on Disability Benefit</t>
        </r>
      </text>
    </comment>
    <comment ref="R51" authorId="0" shapeId="0" xr:uid="{0AB785AA-3B31-4D1B-AB67-3BB72DC3B159}">
      <text>
        <r>
          <rPr>
            <b/>
            <sz val="9"/>
            <color indexed="81"/>
            <rFont val="Tahoma"/>
            <family val="2"/>
          </rPr>
          <t>Emma Hogan:</t>
        </r>
        <r>
          <rPr>
            <sz val="9"/>
            <color indexed="81"/>
            <rFont val="Tahoma"/>
            <family val="2"/>
          </rPr>
          <t xml:space="preserve">
Country of Birth and Citizenships 1 and 2</t>
        </r>
      </text>
    </comment>
    <comment ref="O52" authorId="0" shapeId="0" xr:uid="{D956FCD2-A603-4DFA-ABBB-4D89960AE7FD}">
      <text>
        <r>
          <rPr>
            <b/>
            <sz val="9"/>
            <color indexed="81"/>
            <rFont val="Tahoma"/>
            <family val="2"/>
          </rPr>
          <t>Emma Hogan:</t>
        </r>
        <r>
          <rPr>
            <sz val="9"/>
            <color indexed="81"/>
            <rFont val="Tahoma"/>
            <family val="2"/>
          </rPr>
          <t xml:space="preserve">
Refers to Question on Disability Benefit</t>
        </r>
      </text>
    </comment>
    <comment ref="R52" authorId="0" shapeId="0" xr:uid="{66D39CF1-C60A-40A1-82BD-537C5FD2A4BC}">
      <text>
        <r>
          <rPr>
            <b/>
            <sz val="9"/>
            <color indexed="81"/>
            <rFont val="Tahoma"/>
            <family val="2"/>
          </rPr>
          <t>Emma Hogan:</t>
        </r>
        <r>
          <rPr>
            <sz val="9"/>
            <color indexed="81"/>
            <rFont val="Tahoma"/>
            <family val="2"/>
          </rPr>
          <t xml:space="preserve">
Country of Birth and Citizenships 1 and 2</t>
        </r>
      </text>
    </comment>
    <comment ref="O53" authorId="0" shapeId="0" xr:uid="{7CCC1856-858D-48F1-B865-2D22415E523F}">
      <text>
        <r>
          <rPr>
            <b/>
            <sz val="9"/>
            <color indexed="81"/>
            <rFont val="Tahoma"/>
            <family val="2"/>
          </rPr>
          <t>Emma Hogan:</t>
        </r>
        <r>
          <rPr>
            <sz val="9"/>
            <color indexed="81"/>
            <rFont val="Tahoma"/>
            <family val="2"/>
          </rPr>
          <t xml:space="preserve">
Refers to Question on Disability Benefit</t>
        </r>
      </text>
    </comment>
    <comment ref="R53" authorId="0" shapeId="0" xr:uid="{1B46B52A-C546-4781-8964-27B364D1254A}">
      <text>
        <r>
          <rPr>
            <b/>
            <sz val="9"/>
            <color indexed="81"/>
            <rFont val="Tahoma"/>
            <family val="2"/>
          </rPr>
          <t>Emma Hogan:</t>
        </r>
        <r>
          <rPr>
            <sz val="9"/>
            <color indexed="81"/>
            <rFont val="Tahoma"/>
            <family val="2"/>
          </rPr>
          <t xml:space="preserve">
Country of Birth and Citizenships 1 and 2</t>
        </r>
      </text>
    </comment>
    <comment ref="O54" authorId="0" shapeId="0" xr:uid="{87827B45-19F1-4C70-BEE7-B60FA4F473E2}">
      <text>
        <r>
          <rPr>
            <b/>
            <sz val="9"/>
            <color indexed="81"/>
            <rFont val="Tahoma"/>
            <family val="2"/>
          </rPr>
          <t>Emma Hogan:</t>
        </r>
        <r>
          <rPr>
            <sz val="9"/>
            <color indexed="81"/>
            <rFont val="Tahoma"/>
            <family val="2"/>
          </rPr>
          <t xml:space="preserve">
Refers to Question on Disability Benefit</t>
        </r>
      </text>
    </comment>
    <comment ref="R54" authorId="0" shapeId="0" xr:uid="{17176455-BB17-4BFE-B27D-0F36E04708D2}">
      <text>
        <r>
          <rPr>
            <b/>
            <sz val="9"/>
            <color indexed="81"/>
            <rFont val="Tahoma"/>
            <family val="2"/>
          </rPr>
          <t>Emma Hogan:</t>
        </r>
        <r>
          <rPr>
            <sz val="9"/>
            <color indexed="81"/>
            <rFont val="Tahoma"/>
            <family val="2"/>
          </rPr>
          <t xml:space="preserve">
Country of Birth and Citizenships 1 and 2</t>
        </r>
      </text>
    </comment>
    <comment ref="R55" authorId="0" shapeId="0" xr:uid="{735647A5-3240-4BB8-9678-DA36207229C2}">
      <text>
        <r>
          <rPr>
            <b/>
            <sz val="9"/>
            <color indexed="81"/>
            <rFont val="Tahoma"/>
            <family val="2"/>
          </rPr>
          <t>Emma Hogan:</t>
        </r>
        <r>
          <rPr>
            <sz val="9"/>
            <color indexed="81"/>
            <rFont val="Tahoma"/>
            <family val="2"/>
          </rPr>
          <t xml:space="preserve">
Nationality</t>
        </r>
      </text>
    </comment>
    <comment ref="U55" authorId="0" shapeId="0" xr:uid="{EE3980B5-01ED-417A-9132-800644C45EDA}">
      <text>
        <r>
          <rPr>
            <b/>
            <sz val="9"/>
            <color indexed="81"/>
            <rFont val="Tahoma"/>
            <family val="2"/>
          </rPr>
          <t>Emma Hogan:</t>
        </r>
        <r>
          <rPr>
            <sz val="9"/>
            <color indexed="81"/>
            <rFont val="Tahoma"/>
            <family val="2"/>
          </rPr>
          <t xml:space="preserve">
Shows Same-Sex Couple, not sexual orientation</t>
        </r>
      </text>
    </comment>
    <comment ref="R56" authorId="0" shapeId="0" xr:uid="{4BFE4328-184F-460C-B50B-7ED4B8B2E0FB}">
      <text>
        <r>
          <rPr>
            <b/>
            <sz val="9"/>
            <color indexed="81"/>
            <rFont val="Tahoma"/>
            <family val="2"/>
          </rPr>
          <t>Emma Hogan:</t>
        </r>
        <r>
          <rPr>
            <sz val="9"/>
            <color indexed="81"/>
            <rFont val="Tahoma"/>
            <family val="2"/>
          </rPr>
          <t xml:space="preserve">
Nationality</t>
        </r>
      </text>
    </comment>
    <comment ref="U56" authorId="0" shapeId="0" xr:uid="{3373F231-31FC-4EC9-BCCE-9427802E676D}">
      <text>
        <r>
          <rPr>
            <b/>
            <sz val="9"/>
            <color indexed="81"/>
            <rFont val="Tahoma"/>
            <family val="2"/>
          </rPr>
          <t>Emma Hogan:</t>
        </r>
        <r>
          <rPr>
            <sz val="9"/>
            <color indexed="81"/>
            <rFont val="Tahoma"/>
            <family val="2"/>
          </rPr>
          <t xml:space="preserve">
Shows Same-Sex Couple, not sexual orientation</t>
        </r>
      </text>
    </comment>
    <comment ref="R57" authorId="0" shapeId="0" xr:uid="{CD7D9D31-4E79-4346-B1DE-B79F8B2CFF98}">
      <text>
        <r>
          <rPr>
            <b/>
            <sz val="9"/>
            <color indexed="81"/>
            <rFont val="Tahoma"/>
            <family val="2"/>
          </rPr>
          <t>Emma Hogan:</t>
        </r>
        <r>
          <rPr>
            <sz val="9"/>
            <color indexed="81"/>
            <rFont val="Tahoma"/>
            <family val="2"/>
          </rPr>
          <t xml:space="preserve">
Nationality</t>
        </r>
      </text>
    </comment>
    <comment ref="U57" authorId="0" shapeId="0" xr:uid="{3F21E9B3-1609-4027-93AC-BD1CDF4ED006}">
      <text>
        <r>
          <rPr>
            <b/>
            <sz val="9"/>
            <color indexed="81"/>
            <rFont val="Tahoma"/>
            <family val="2"/>
          </rPr>
          <t>Emma Hogan:</t>
        </r>
        <r>
          <rPr>
            <sz val="9"/>
            <color indexed="81"/>
            <rFont val="Tahoma"/>
            <family val="2"/>
          </rPr>
          <t xml:space="preserve">
Shows Same-Sex Couple, not sexual orientation</t>
        </r>
      </text>
    </comment>
    <comment ref="R99" authorId="0" shapeId="0" xr:uid="{824B8FA4-3997-4316-8B04-2C2C2D5D5186}">
      <text>
        <r>
          <rPr>
            <b/>
            <sz val="9"/>
            <color indexed="81"/>
            <rFont val="Tahoma"/>
            <family val="2"/>
          </rPr>
          <t>Emma Hogan:</t>
        </r>
        <r>
          <rPr>
            <sz val="9"/>
            <color indexed="81"/>
            <rFont val="Tahoma"/>
            <family val="2"/>
          </rPr>
          <t xml:space="preserve">
Irish/EU/Non-EU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C2C0DF-6AF0-4BCA-91DD-1A6ED8B4B542}"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C833886-CD44-434E-9D29-1B70C8D3E7E5}" name="WorksheetConnection_AuditV1.xlsx!Table1" type="102" refreshedVersion="6" minRefreshableVersion="5">
    <extLst>
      <ext xmlns:x15="http://schemas.microsoft.com/office/spreadsheetml/2010/11/main" uri="{DE250136-89BD-433C-8126-D09CA5730AF9}">
        <x15:connection id="Table1" autoDelete="1">
          <x15:rangePr sourceName="_xlcn.WorksheetConnection_AuditV1.xlsxTable11"/>
        </x15:connection>
      </ext>
    </extLst>
  </connection>
</connections>
</file>

<file path=xl/sharedStrings.xml><?xml version="1.0" encoding="utf-8"?>
<sst xmlns="http://schemas.openxmlformats.org/spreadsheetml/2006/main" count="2404" uniqueCount="791">
  <si>
    <t>Census of Population 2016, Person and Dwelling D</t>
  </si>
  <si>
    <t>Censuses of Population 2011 and 2016 Data</t>
  </si>
  <si>
    <t>Central Record System - Client Details</t>
  </si>
  <si>
    <t>Central Record System - Client, Payment and Empl</t>
  </si>
  <si>
    <t>Child Benefit Data</t>
  </si>
  <si>
    <t>Consolidated Income Tax Forms 11 and 12 and P35L</t>
  </si>
  <si>
    <t>Early Childcare and Education Scheme Data</t>
  </si>
  <si>
    <t>Grant Application and Payment Data</t>
  </si>
  <si>
    <t>Higher Education Student and Course Details</t>
  </si>
  <si>
    <t>Integrated Short Term Payment System Data</t>
  </si>
  <si>
    <t>Jobseekers Longitudinal Dataset</t>
  </si>
  <si>
    <t>Meath County Council iHouse</t>
  </si>
  <si>
    <t>National Employment Survey Data</t>
  </si>
  <si>
    <t>Pobal Deprivation Indices Data</t>
  </si>
  <si>
    <t>Post Primary Pupil Details</t>
  </si>
  <si>
    <t>Primary Care Reimbursement Service Data</t>
  </si>
  <si>
    <t>Primary Pupil Details</t>
  </si>
  <si>
    <t>QQI Course and Award Details Data</t>
  </si>
  <si>
    <t>Quarterly National Household Survey Data</t>
  </si>
  <si>
    <t>SOLAS Client and Course Details</t>
  </si>
  <si>
    <t>Springboard and ICT Student and Course Details</t>
  </si>
  <si>
    <t>Disability</t>
  </si>
  <si>
    <t>Age/DOB</t>
  </si>
  <si>
    <t>Gender/Sex</t>
  </si>
  <si>
    <t>Religion</t>
  </si>
  <si>
    <t>Traveller Commmunity</t>
  </si>
  <si>
    <t>Sexual Orientation</t>
  </si>
  <si>
    <t>Flow Title</t>
  </si>
  <si>
    <t>Data matching Census project linking person and dwelling data with other Administrative Data sources.</t>
  </si>
  <si>
    <t>Requests for access must be addressed to Cormac Halpin or Diarmuid Reidy</t>
  </si>
  <si>
    <t>DEASP Client table provides  Personal Details information on clients such as name, date of birth, gender, nationality and  Personal Public Service Number.</t>
  </si>
  <si>
    <t>This is a legacy system within the DEASP which holds information on Customers, including identify data, Addresses etc. It is a central repository of data held on different systems within the Dept.</t>
  </si>
  <si>
    <t>Child Benefit information on parent/child details (e.g. Personal Public Service Number, gender, date of birth, date claim ends).</t>
  </si>
  <si>
    <t>This dataset contains details of all persons making self-employed (ITForm11), Form 12(income earned outside of the PAYE system) and P35L (PAYE) returns to Revenue.</t>
  </si>
  <si>
    <t>Early Childcare and Education child and parent details</t>
  </si>
  <si>
    <t>Student Universal Support Ireland provides funding to individuals wishing to attend third level education. Contains information on grant application form and level of funding paid.</t>
  </si>
  <si>
    <t>Higher Education Authority data contains information on the type of course students are enrolled in, in third level education along with some demographic information (gender, date of birth etc.).</t>
  </si>
  <si>
    <t>DSP Integrated Short Term Payment System</t>
  </si>
  <si>
    <t>DSP dataset tracking social welfare claim histories</t>
  </si>
  <si>
    <t>Social housing data for County Meath from the iHouse system</t>
  </si>
  <si>
    <t>National Employment Survey archived data</t>
  </si>
  <si>
    <t>Deprivation indices at Census (2011) Small Area level, compiled by Haase and Pratschke on behalf of Pobal</t>
  </si>
  <si>
    <t>Post Primary Pupils DataBase source data</t>
  </si>
  <si>
    <t>HSE Primary Care Reimbursment Service GMS records - Doctor, dental, optical, pharmacy</t>
  </si>
  <si>
    <t>DES Primary Pupils Source Data</t>
  </si>
  <si>
    <t>Course completion awards. Provides information on the course a individual attended, along with the result achieved.</t>
  </si>
  <si>
    <t>QNHS files</t>
  </si>
  <si>
    <t>FAS/SOLAS Client file contains information on the client (name, gender, date of birth) along with the course they are engaged in.</t>
  </si>
  <si>
    <t>HEA Springboard and ICT, provides information on students who have undertaken HEA springboard or ICT courses. Includes details on course and basic demographic information of the student enrolled.</t>
  </si>
  <si>
    <t>Flow Description</t>
  </si>
  <si>
    <t>Employment Status</t>
  </si>
  <si>
    <t>Contact</t>
  </si>
  <si>
    <t>ADC</t>
  </si>
  <si>
    <t>Most recent Date</t>
  </si>
  <si>
    <t xml:space="preserve">Frequency </t>
  </si>
  <si>
    <t>First Year available</t>
  </si>
  <si>
    <t>Most recent Year available</t>
  </si>
  <si>
    <t>one off</t>
  </si>
  <si>
    <t>Quarterly</t>
  </si>
  <si>
    <t>Census 2016 Homeless Project</t>
  </si>
  <si>
    <t>Administrative data collected to assist in the homeless count for 2016 ref Declan Smyth. No longer available on ADC Portal, contact Census Declan Smyth or Cormac Halpin</t>
  </si>
  <si>
    <t>5 yearly</t>
  </si>
  <si>
    <t>yearly</t>
  </si>
  <si>
    <t>Weekly/Monthly payments by Department of Employment Affairs and Social Protection from Business Object Model implementation and Integrated Short Term Schemes system.</t>
  </si>
  <si>
    <t>Long and Short Term Social Welfare Payments Data</t>
  </si>
  <si>
    <t>Monthly</t>
  </si>
  <si>
    <t>weekly</t>
  </si>
  <si>
    <t>Yearly</t>
  </si>
  <si>
    <t>Unique Identifier Available? (PPSN)</t>
  </si>
  <si>
    <t>quarterly</t>
  </si>
  <si>
    <t>Type of Data Collection</t>
  </si>
  <si>
    <t>Census</t>
  </si>
  <si>
    <t>Survey</t>
  </si>
  <si>
    <t>If Survey, number of participants</t>
  </si>
  <si>
    <t>Relevent Area</t>
  </si>
  <si>
    <t>Living Standards</t>
  </si>
  <si>
    <t>Health</t>
  </si>
  <si>
    <t>Age</t>
  </si>
  <si>
    <t>Gender</t>
  </si>
  <si>
    <t>TG4</t>
  </si>
  <si>
    <t>BEI</t>
  </si>
  <si>
    <t>CCAE</t>
  </si>
  <si>
    <t>BNM</t>
  </si>
  <si>
    <t>BAI</t>
  </si>
  <si>
    <t>ANP</t>
  </si>
  <si>
    <t>PBL</t>
  </si>
  <si>
    <t>ES</t>
  </si>
  <si>
    <t>SUSI</t>
  </si>
  <si>
    <t>TC</t>
  </si>
  <si>
    <t>SEC</t>
  </si>
  <si>
    <t>SOL</t>
  </si>
  <si>
    <t>FAT</t>
  </si>
  <si>
    <t>OPW</t>
  </si>
  <si>
    <t>RC</t>
  </si>
  <si>
    <t>EPA</t>
  </si>
  <si>
    <t>NORA</t>
  </si>
  <si>
    <t>TUS</t>
  </si>
  <si>
    <t>Infor SunSystens</t>
  </si>
  <si>
    <t>Business Information System</t>
  </si>
  <si>
    <t>Renewable Energy Feed-in Tariff</t>
  </si>
  <si>
    <t>Oracle Human Resources</t>
  </si>
  <si>
    <t>Broadband Operators Network</t>
  </si>
  <si>
    <t>BAI Online</t>
  </si>
  <si>
    <t>Central Address Database</t>
  </si>
  <si>
    <t>Eircode</t>
  </si>
  <si>
    <t>TV License</t>
  </si>
  <si>
    <t>Program Implementation Platform (PIP) - Clients</t>
  </si>
  <si>
    <t>Program Implementation Platform (PIP) - Providers</t>
  </si>
  <si>
    <t>Primary Online Database</t>
  </si>
  <si>
    <t>Primary School Staff HR Database</t>
  </si>
  <si>
    <t>Post Primary School Staff HR Database</t>
  </si>
  <si>
    <t>Unified Data Model DB - Educational Organisations</t>
  </si>
  <si>
    <t>SUSI Student Database (GAS)</t>
  </si>
  <si>
    <t>Register of Teachers</t>
  </si>
  <si>
    <t>Exam Database (Internal and External Students)</t>
  </si>
  <si>
    <t>Exam Database (Schools/Examination Centres)</t>
  </si>
  <si>
    <t>Exam Database (Staff)</t>
  </si>
  <si>
    <t>PLSS</t>
  </si>
  <si>
    <t>PROVIDER</t>
  </si>
  <si>
    <t>Automated Passport Service</t>
  </si>
  <si>
    <t>Integra</t>
  </si>
  <si>
    <t>FC</t>
  </si>
  <si>
    <t>Visibility</t>
  </si>
  <si>
    <t>Business register data</t>
  </si>
  <si>
    <t>Employer Level Dataset</t>
  </si>
  <si>
    <t>Digital Skills for Citizens</t>
  </si>
  <si>
    <t>OPALS (Exploration and Mining)</t>
  </si>
  <si>
    <t>LEMA (Licensing, Enforcement &amp; Monitoring Application)</t>
  </si>
  <si>
    <t>SAGE_200</t>
  </si>
  <si>
    <t>Unified Data Model DB - Centres</t>
  </si>
  <si>
    <t>Educational Welfare Services - Clients</t>
  </si>
  <si>
    <t>Educational Welfare Services - Providers</t>
  </si>
  <si>
    <t>National Childcare Information System - Clients</t>
  </si>
  <si>
    <t>National Childcare Information System - Providers</t>
  </si>
  <si>
    <t>Labour Force Survey</t>
  </si>
  <si>
    <t>General Household Survey</t>
  </si>
  <si>
    <t>Survey of Income and Living Conditions</t>
  </si>
  <si>
    <t>2017 Q2</t>
  </si>
  <si>
    <t>Adopting to Diversity: Irish schools and newcomer students</t>
  </si>
  <si>
    <t>Attitudes to older people in ireland</t>
  </si>
  <si>
    <t>2003/2008</t>
  </si>
  <si>
    <t>ESRI / Dept of Edu</t>
  </si>
  <si>
    <t>All Ireland Traveller Health</t>
  </si>
  <si>
    <t xml:space="preserve">UCD </t>
  </si>
  <si>
    <t>Growing up in Ireland</t>
  </si>
  <si>
    <t>ESRI/CSO/dept child/socialproc</t>
  </si>
  <si>
    <t>Study of Sexual health and relationships</t>
  </si>
  <si>
    <t>ESRI, HSE crisis pregnancy</t>
  </si>
  <si>
    <t>Public attitudes to disability</t>
  </si>
  <si>
    <t>NDA</t>
  </si>
  <si>
    <t>Possible Surveys/data to look into:</t>
  </si>
  <si>
    <t>Family Status</t>
  </si>
  <si>
    <t>Marital Status</t>
  </si>
  <si>
    <t>Race (Nationality?)</t>
  </si>
  <si>
    <t xml:space="preserve">CSO Labour </t>
  </si>
  <si>
    <t>DFAT</t>
  </si>
  <si>
    <t>Data relating to Passport Applications and their processing</t>
  </si>
  <si>
    <t>Application Form</t>
  </si>
  <si>
    <t>DAILY</t>
  </si>
  <si>
    <t>photo medical indicator' to allow passport photos to enter the online system photo checks</t>
  </si>
  <si>
    <t>Foreign Birth Registration</t>
  </si>
  <si>
    <t>Data relationg to FBR processing</t>
  </si>
  <si>
    <t>Webchat/ Phones</t>
  </si>
  <si>
    <t xml:space="preserve">Data relating to customer services </t>
  </si>
  <si>
    <t xml:space="preserve">Webchat </t>
  </si>
  <si>
    <t>Person/ Department who own the data set</t>
  </si>
  <si>
    <t>Name of Data Set</t>
  </si>
  <si>
    <t>Description of purpose of data</t>
  </si>
  <si>
    <t>Relevant areas of life - e.g. education, health, employment, housing, living standards</t>
  </si>
  <si>
    <t>Survey/AdminData/other</t>
  </si>
  <si>
    <t>True or false</t>
  </si>
  <si>
    <t>Actual date of survey/Data collection (specific date, Month-year or quarter-year)</t>
  </si>
  <si>
    <t>frequency/one off/ad hoc etc</t>
  </si>
  <si>
    <t>Mark with a 1 if data set contains a variable indicating any of the bellow variables.</t>
  </si>
  <si>
    <t>CSO IWC</t>
  </si>
  <si>
    <t>Housing</t>
  </si>
  <si>
    <t>Notes</t>
  </si>
  <si>
    <t xml:space="preserve">If possible please include here the levels of the variable in the data source. For age, if grouped insert like bellow. If not grouped, insert as 'Continuous' in level . Please note these are examples only. Insert the specific variable levels in your data set. </t>
  </si>
  <si>
    <t>Variable</t>
  </si>
  <si>
    <t>Level 1</t>
  </si>
  <si>
    <t>Level 2</t>
  </si>
  <si>
    <t>Level 3</t>
  </si>
  <si>
    <t>Level 4</t>
  </si>
  <si>
    <t>Level 5</t>
  </si>
  <si>
    <t>Level 6</t>
  </si>
  <si>
    <t>Level 7</t>
  </si>
  <si>
    <t>Level 8</t>
  </si>
  <si>
    <t>Level 9</t>
  </si>
  <si>
    <t>Level 10</t>
  </si>
  <si>
    <t>0-10</t>
  </si>
  <si>
    <t>10 --20</t>
  </si>
  <si>
    <t>20-30</t>
  </si>
  <si>
    <t>30-40</t>
  </si>
  <si>
    <t>40-50</t>
  </si>
  <si>
    <t>50-60</t>
  </si>
  <si>
    <t>60+</t>
  </si>
  <si>
    <t>Male</t>
  </si>
  <si>
    <t>Female</t>
  </si>
  <si>
    <t>Prefer Not to say</t>
  </si>
  <si>
    <t>Other</t>
  </si>
  <si>
    <t>Single</t>
  </si>
  <si>
    <t>Divorced</t>
  </si>
  <si>
    <t>Widowed</t>
  </si>
  <si>
    <t>Lone Parent</t>
  </si>
  <si>
    <t>Married Parents</t>
  </si>
  <si>
    <t>No Children</t>
  </si>
  <si>
    <t>Race</t>
  </si>
  <si>
    <t>Member of Traveller Community</t>
  </si>
  <si>
    <t>Self Employed</t>
  </si>
  <si>
    <t>Married - General</t>
  </si>
  <si>
    <t>Single guardian</t>
  </si>
  <si>
    <t>Married</t>
  </si>
  <si>
    <t>Not Stated</t>
  </si>
  <si>
    <t>Employee</t>
  </si>
  <si>
    <t>Assisting at Home</t>
  </si>
  <si>
    <t>Separated</t>
  </si>
  <si>
    <t>Remarried - ?</t>
  </si>
  <si>
    <t>Nationality included</t>
  </si>
  <si>
    <t>Continuous - Date</t>
  </si>
  <si>
    <t>Continuous - Age</t>
  </si>
  <si>
    <t>Single Male</t>
  </si>
  <si>
    <t>Single Female</t>
  </si>
  <si>
    <t>Married Wife Earning</t>
  </si>
  <si>
    <t>Married Wife not Earning</t>
  </si>
  <si>
    <t>Widower</t>
  </si>
  <si>
    <t>Widow</t>
  </si>
  <si>
    <t>Civil Parthership</t>
  </si>
  <si>
    <t>Surviving Civil Partner</t>
  </si>
  <si>
    <t>M</t>
  </si>
  <si>
    <t>W</t>
  </si>
  <si>
    <t>F</t>
  </si>
  <si>
    <t>S</t>
  </si>
  <si>
    <t>E</t>
  </si>
  <si>
    <t>D</t>
  </si>
  <si>
    <t>C</t>
  </si>
  <si>
    <t>V</t>
  </si>
  <si>
    <t>Z</t>
  </si>
  <si>
    <t>P</t>
  </si>
  <si>
    <t>L</t>
  </si>
  <si>
    <t>B</t>
  </si>
  <si>
    <t>H</t>
  </si>
  <si>
    <t>U</t>
  </si>
  <si>
    <t>T</t>
  </si>
  <si>
    <t>N</t>
  </si>
  <si>
    <t>Level 11</t>
  </si>
  <si>
    <t>I</t>
  </si>
  <si>
    <t>Level 12</t>
  </si>
  <si>
    <t>Level 13</t>
  </si>
  <si>
    <t>Level 14</t>
  </si>
  <si>
    <t>Level 15</t>
  </si>
  <si>
    <t>f</t>
  </si>
  <si>
    <t>Scheme Name - Disability Allowance</t>
  </si>
  <si>
    <t>Cohabiting</t>
  </si>
  <si>
    <t>Remarried</t>
  </si>
  <si>
    <t>17 and Under</t>
  </si>
  <si>
    <t>25 - 29</t>
  </si>
  <si>
    <t>30 and Over</t>
  </si>
  <si>
    <t>Var summary not available</t>
  </si>
  <si>
    <t>Level 16</t>
  </si>
  <si>
    <t>No ADA</t>
  </si>
  <si>
    <t>CDA only</t>
  </si>
  <si>
    <t>ADA and CDA</t>
  </si>
  <si>
    <t>ADA only</t>
  </si>
  <si>
    <t>Unemployed</t>
  </si>
  <si>
    <t>Employed</t>
  </si>
  <si>
    <t>Unknown</t>
  </si>
  <si>
    <t>One Parent Family Support Only</t>
  </si>
  <si>
    <t>Pensioner/ Retired</t>
  </si>
  <si>
    <t>Homemaker (No Income)</t>
  </si>
  <si>
    <t>Employed in BTW or FAS</t>
  </si>
  <si>
    <t>Legally Separated</t>
  </si>
  <si>
    <t>Civil Partner</t>
  </si>
  <si>
    <t>15-24</t>
  </si>
  <si>
    <t>25-29</t>
  </si>
  <si>
    <t>30-39</t>
  </si>
  <si>
    <t>40-49</t>
  </si>
  <si>
    <t>50-59</t>
  </si>
  <si>
    <t>60 and over</t>
  </si>
  <si>
    <t>Y</t>
  </si>
  <si>
    <t>Mainstream</t>
  </si>
  <si>
    <t>Autism</t>
  </si>
  <si>
    <t>Learning Disability</t>
  </si>
  <si>
    <t>Autism early intervention</t>
  </si>
  <si>
    <t>mild learning difficulity</t>
  </si>
  <si>
    <t>moderate learning disability</t>
  </si>
  <si>
    <t>multiple disabilities</t>
  </si>
  <si>
    <t>Hearing imparement</t>
  </si>
  <si>
    <t>Emotional disturbance</t>
  </si>
  <si>
    <t>severe/peofound learning disability</t>
  </si>
  <si>
    <t>Severe Emotional Disturbance</t>
  </si>
  <si>
    <t>17195M</t>
  </si>
  <si>
    <t>17782E</t>
  </si>
  <si>
    <t>19855P</t>
  </si>
  <si>
    <t>Blindness</t>
  </si>
  <si>
    <t>Deafness</t>
  </si>
  <si>
    <t>Physical</t>
  </si>
  <si>
    <t>Intellectual</t>
  </si>
  <si>
    <t>Learning</t>
  </si>
  <si>
    <t>Psychological</t>
  </si>
  <si>
    <t>Chronic Illness</t>
  </si>
  <si>
    <t>At Work</t>
  </si>
  <si>
    <t>In retirement</t>
  </si>
  <si>
    <t>Other Inactive Persom</t>
  </si>
  <si>
    <t>Continuous - Year</t>
  </si>
  <si>
    <t>Never Married</t>
  </si>
  <si>
    <t>Widowd</t>
  </si>
  <si>
    <t>Limitation in Activites</t>
  </si>
  <si>
    <t>Disability Benefits</t>
  </si>
  <si>
    <t>Divorced or Legally Separated</t>
  </si>
  <si>
    <t>No Answer</t>
  </si>
  <si>
    <t>Self-Employed w/ Employee</t>
  </si>
  <si>
    <t>Self-Employed - no Employee</t>
  </si>
  <si>
    <t>Not Applicable</t>
  </si>
  <si>
    <t>a large-scale, nationwide survey of households in Ireland. It is designed to produce quarterly labour force estimates that include the official measure of employment and unemployment in the state</t>
  </si>
  <si>
    <t>Scheme Name - Child Benefit</t>
  </si>
  <si>
    <t>Scheme Name - Unemployment Assistance</t>
  </si>
  <si>
    <t>NDI List</t>
  </si>
  <si>
    <t>Body</t>
  </si>
  <si>
    <t>Dataset</t>
  </si>
  <si>
    <t>PPSN</t>
  </si>
  <si>
    <t>2006/2011/2017</t>
  </si>
  <si>
    <t>PSI</t>
  </si>
  <si>
    <t>Monthly aggregation of gender and age profiles of registered pharmacists, and pharmaceutical assistants</t>
  </si>
  <si>
    <t>PSI Regestered Pharamacists and Pharmaceutical Assistants</t>
  </si>
  <si>
    <t>Summary only - does not show individuals. Available on https://data.gov.ie/dataset/psi-registered-pharmacists-and-pharmaceutical-assistants-november-2019</t>
  </si>
  <si>
    <t>Health Research Board, National Health Information Systems Unit</t>
  </si>
  <si>
    <t>National Drug-Related Deaths Index (NDRDI)</t>
  </si>
  <si>
    <t>Data collected on deaths by drug and/or alcohol poisoning, and deaths among people who use drugs and those who are alcohol dependent</t>
  </si>
  <si>
    <t>Annual</t>
  </si>
  <si>
    <t>National Intellectual Disability Database (NIDD)</t>
  </si>
  <si>
    <t>Data relating to the use of and requirement for intellectual disability services</t>
  </si>
  <si>
    <t>System decommissioned Q1 2018</t>
  </si>
  <si>
    <t>National Physical and Sensory Disability Database (NPSDD)</t>
  </si>
  <si>
    <t>Data relating to the use of and requirement for physical and sensory disability services</t>
  </si>
  <si>
    <t xml:space="preserve"> Health Research Board, National Health Information Systems Unit</t>
  </si>
  <si>
    <t>National Ability Supports System (NASS)</t>
  </si>
  <si>
    <t>Data relating to the use of and requirement for HSE-funded  disability services</t>
  </si>
  <si>
    <t>This system replaces the two discommissioned systems above. Roll-out commenced Q2 2019. Race is recorded as self-defined ethnic/cultural background</t>
  </si>
  <si>
    <t>National Drug Treatment Reporting System</t>
  </si>
  <si>
    <t>Data on drug and alcohol treatment</t>
  </si>
  <si>
    <t>Q2 2019</t>
  </si>
  <si>
    <t>Annual Estimate of Accomodation of Traveller Families</t>
  </si>
  <si>
    <t>Department of housing</t>
  </si>
  <si>
    <t xml:space="preserve">The Annual Estimate is a annual survey of Traveller families and their accommodation positions undertaken by the Local Authorities each year. </t>
  </si>
  <si>
    <t>31 local authorities</t>
  </si>
  <si>
    <t>Dentil Council</t>
  </si>
  <si>
    <t>Register of Dentists</t>
  </si>
  <si>
    <t>Registered dentists in Ireland</t>
  </si>
  <si>
    <t>Age is incomplete, particularly for older. There is a GDPR query on the collection of Gender under discussion, no decisions made but could be removed in the future</t>
  </si>
  <si>
    <t>Higher Education Authority</t>
  </si>
  <si>
    <t>Equal Access Survey</t>
  </si>
  <si>
    <t>Both Race and Member of Traveller community is of poor quality/has low response rates and so is not advisable to use for analysis</t>
  </si>
  <si>
    <t>Fund For students with Disability Database</t>
  </si>
  <si>
    <t>Student Assistance Fund</t>
  </si>
  <si>
    <t>Cannot give % linked to admin data</t>
  </si>
  <si>
    <t>DRCD/Pobal</t>
  </si>
  <si>
    <t xml:space="preserve">Community Services Programme (CSP) Workers' Profile </t>
  </si>
  <si>
    <t xml:space="preserve">CSP programme monitoring and funder reporting </t>
  </si>
  <si>
    <t>All programme participants (approx. 2,800-3,000 per annum)</t>
  </si>
  <si>
    <t>Six monthly</t>
  </si>
  <si>
    <t>DRCD</t>
  </si>
  <si>
    <t>SICAP - Individual Beneficiary</t>
  </si>
  <si>
    <t>Individual registered for SICAP supports</t>
  </si>
  <si>
    <t>Not a survey</t>
  </si>
  <si>
    <t>Jan-Nov 2019</t>
  </si>
  <si>
    <t>Ongoing</t>
  </si>
  <si>
    <t>Unique system ID.  PPSN or Eircode available for some records.  Age band for all records but Age/DOB available for some records.  Data for Lone parents only under marital status.</t>
  </si>
  <si>
    <t>One off survey undertaken to inform development of a new national rural development policy</t>
  </si>
  <si>
    <t>Data relating to survey of population on life in rural Ireland</t>
  </si>
  <si>
    <t>One off</t>
  </si>
  <si>
    <t xml:space="preserve">CSP Workers' Profile </t>
  </si>
  <si>
    <t>Under 25</t>
  </si>
  <si>
    <t>26 - 35</t>
  </si>
  <si>
    <t>36 - 45</t>
  </si>
  <si>
    <t>46 - 55</t>
  </si>
  <si>
    <t>Over 55</t>
  </si>
  <si>
    <t>N/A</t>
  </si>
  <si>
    <t>Yes (within a field called employee category)</t>
  </si>
  <si>
    <t xml:space="preserve">Full-time </t>
  </si>
  <si>
    <t>Part-time</t>
  </si>
  <si>
    <t>Unemployed (back on welfare payment)</t>
  </si>
  <si>
    <t>Retirement</t>
  </si>
  <si>
    <t>Education / Training</t>
  </si>
  <si>
    <t>Maternity / Adoptive Leave</t>
  </si>
  <si>
    <t>25-35</t>
  </si>
  <si>
    <t>36-45</t>
  </si>
  <si>
    <t>46-54</t>
  </si>
  <si>
    <t>55-65</t>
  </si>
  <si>
    <t>Over 65</t>
  </si>
  <si>
    <t>Other Gender</t>
  </si>
  <si>
    <t>Yes</t>
  </si>
  <si>
    <t>No</t>
  </si>
  <si>
    <t>Requested but not Provided</t>
  </si>
  <si>
    <t>Lone Parent (Yes / No / Requested but not provided)</t>
  </si>
  <si>
    <t>01.White - Irish</t>
  </si>
  <si>
    <t>02.White - Irish Traveller</t>
  </si>
  <si>
    <t>03.White - Any Other White Background</t>
  </si>
  <si>
    <t>04.Black or Black Irish - African</t>
  </si>
  <si>
    <t>05.Black or Black Irish - Any Other Black Background</t>
  </si>
  <si>
    <t>06.Asian or Asian Irish - Chinese</t>
  </si>
  <si>
    <t>07.Asian or Asian Irish - Any Other Asian Background</t>
  </si>
  <si>
    <t>08.Roma</t>
  </si>
  <si>
    <t>Not Requested</t>
  </si>
  <si>
    <t>Other, including mixed background</t>
  </si>
  <si>
    <t>01. Employed - State supported employment scheme</t>
  </si>
  <si>
    <t>02. Employed - Part Time</t>
  </si>
  <si>
    <t>03. Employed - Full-Time</t>
  </si>
  <si>
    <t>04. Employed - Self Employed</t>
  </si>
  <si>
    <t>05. Unemployed up to 6 months</t>
  </si>
  <si>
    <t>06. Unemployed more than 6 months (7-12 months)</t>
  </si>
  <si>
    <t>07. Unemployed 13 - 24 months</t>
  </si>
  <si>
    <t>08. Unemployed more than 2 years</t>
  </si>
  <si>
    <t>09. Economically Inactive - Illness/disability</t>
  </si>
  <si>
    <t>09. Economically Inactive - Engaged in family duties</t>
  </si>
  <si>
    <t>09. Economically Inactive - Full-time Student</t>
  </si>
  <si>
    <t>09. Economically Inactive - Retired</t>
  </si>
  <si>
    <t>09. Economically Inactive - No longer seeking work</t>
  </si>
  <si>
    <t>09. Economically Inactive - Other</t>
  </si>
  <si>
    <t>SICAP</t>
  </si>
  <si>
    <t>Under 18</t>
  </si>
  <si>
    <t>18-24</t>
  </si>
  <si>
    <t>25-34</t>
  </si>
  <si>
    <t>35-44</t>
  </si>
  <si>
    <t>45-54</t>
  </si>
  <si>
    <t>55-64</t>
  </si>
  <si>
    <t>65+</t>
  </si>
  <si>
    <t>Prefer not to answer</t>
  </si>
  <si>
    <t>Gender variant/Non-conforming</t>
  </si>
  <si>
    <t>Transgender</t>
  </si>
  <si>
    <t>DRCD - One off survey undertaken to inform development of a new national rural development policy</t>
  </si>
  <si>
    <t>SMC (CS)</t>
  </si>
  <si>
    <t>Data Set A</t>
  </si>
  <si>
    <t>Recruitment Monitoring Form</t>
  </si>
  <si>
    <t>09 2019</t>
  </si>
  <si>
    <t>Recruitment competitions</t>
  </si>
  <si>
    <t>IFI (Inland Fisheires Ireland)</t>
  </si>
  <si>
    <t>Employee Information</t>
  </si>
  <si>
    <t>Q3.2019</t>
  </si>
  <si>
    <t>HR Data</t>
  </si>
  <si>
    <t xml:space="preserve">Employee data </t>
  </si>
  <si>
    <t>Employee Engagement Survey</t>
  </si>
  <si>
    <t>To measure engaegement levels in organisation</t>
  </si>
  <si>
    <t>survey</t>
  </si>
  <si>
    <t>3,000 (6,000)</t>
  </si>
  <si>
    <t>Q4 2019</t>
  </si>
  <si>
    <t>ESB HR</t>
  </si>
  <si>
    <t>Payroll and pension information</t>
  </si>
  <si>
    <t>ad hoc</t>
  </si>
  <si>
    <t>Environmental Protection Agency</t>
  </si>
  <si>
    <t>Disability Declaration</t>
  </si>
  <si>
    <t>Q4 2018</t>
  </si>
  <si>
    <t>Annually</t>
  </si>
  <si>
    <t xml:space="preserve">Hearing Impairment </t>
  </si>
  <si>
    <t xml:space="preserve">Visual Impairment </t>
  </si>
  <si>
    <t>Speech Impairment</t>
  </si>
  <si>
    <t>Mobility Impairment</t>
  </si>
  <si>
    <t>Physical Co-ordination Difficulties</t>
  </si>
  <si>
    <t>Reduced Physical Capacity</t>
  </si>
  <si>
    <t>Severe Disfigurement</t>
  </si>
  <si>
    <t>Learning Difficulties</t>
  </si>
  <si>
    <t>Mental Illness/Mental Health Difficulty</t>
  </si>
  <si>
    <t>White</t>
  </si>
  <si>
    <t xml:space="preserve">Black Caribbean </t>
  </si>
  <si>
    <t>Chinese Origin</t>
  </si>
  <si>
    <t>Pakistani origin</t>
  </si>
  <si>
    <t>Black African Origin</t>
  </si>
  <si>
    <t>Bangladeshi origin</t>
  </si>
  <si>
    <t>Indian Origin</t>
  </si>
  <si>
    <t>Protestant</t>
  </si>
  <si>
    <t>Roman Catholic</t>
  </si>
  <si>
    <t>Neither</t>
  </si>
  <si>
    <t xml:space="preserve">Yes </t>
  </si>
  <si>
    <t>Loughs Data Set (SMC (CS))</t>
  </si>
  <si>
    <t>Continuous</t>
  </si>
  <si>
    <t>Not identified</t>
  </si>
  <si>
    <t>Student</t>
  </si>
  <si>
    <t>Internship</t>
  </si>
  <si>
    <t>Career Break</t>
  </si>
  <si>
    <t>Pensioner</t>
  </si>
  <si>
    <t>EPA Disablilty Declaration</t>
  </si>
  <si>
    <t>NORA Payroll &amp; Pension</t>
  </si>
  <si>
    <t>Student Record System</t>
  </si>
  <si>
    <t>Probation Service</t>
  </si>
  <si>
    <t>Case Tracking System (CTS)</t>
  </si>
  <si>
    <t>Data relating to Clients and case related information</t>
  </si>
  <si>
    <t>Updated Daily</t>
  </si>
  <si>
    <t>Every Day</t>
  </si>
  <si>
    <t>Information regarding Disability, Marital Status, Family status, Religion, Sexual orientation, Employment Status may be collected during Client interviews for Case Management, depending on individual client's case and situation but is not collected routinely.</t>
  </si>
  <si>
    <t>Recognition database</t>
  </si>
  <si>
    <t>Data relating to applicants seeking reocgnition of qualifications awarded outsuide the State</t>
  </si>
  <si>
    <t>Currently c 2,500</t>
  </si>
  <si>
    <t>Constant</t>
  </si>
  <si>
    <t>Registration Database</t>
  </si>
  <si>
    <t>Data relating to registrants and those applying for registration</t>
  </si>
  <si>
    <t>C. 20,000</t>
  </si>
  <si>
    <t>Gender/ Sex</t>
  </si>
  <si>
    <t>Age /DOB</t>
  </si>
  <si>
    <t>Hospital In-Patient Enquiry (HIPE)</t>
  </si>
  <si>
    <t>This is a health information system designed to collect clinical and administrative data on discharges from, and deaths in, acute hospitals in Ireland. An episode of care begins at admission to hospital, as a day or in-patient, and end at discharge from (or death in) that hosptial.</t>
  </si>
  <si>
    <t>Monthly - 6 weeks in arrears</t>
  </si>
  <si>
    <t>AC</t>
  </si>
  <si>
    <t>National Perinatal Reporting System (NPRS)</t>
  </si>
  <si>
    <t>Births -</t>
  </si>
  <si>
    <t xml:space="preserve">Hospital IDS file </t>
  </si>
  <si>
    <t>Hospital IDs and characteristics</t>
  </si>
  <si>
    <t>O</t>
  </si>
  <si>
    <t>Hospital Capacity Data</t>
  </si>
  <si>
    <t>Survey of hospitals on available facilities</t>
  </si>
  <si>
    <t xml:space="preserve">Inpatient Day case (IPDC) waiting list </t>
  </si>
  <si>
    <t xml:space="preserve">Inpatient day case Waiting List data at patient level </t>
  </si>
  <si>
    <t xml:space="preserve">Weekly each Thursday evening Friday morning up to Wednesday </t>
  </si>
  <si>
    <t>Outpatient waiting list</t>
  </si>
  <si>
    <t xml:space="preserve">Outpatient Waiting List data at patient level </t>
  </si>
  <si>
    <t>Weekly each Thursday evening Friday morning</t>
  </si>
  <si>
    <t>Diagnostics waiting list</t>
  </si>
  <si>
    <t>Aggregate data on Ultrasound, MRI and Ctscan waiting list</t>
  </si>
  <si>
    <t>A</t>
  </si>
  <si>
    <t>Private Hospital</t>
  </si>
  <si>
    <t>Data on capacity and activity in private hospitals</t>
  </si>
  <si>
    <t>Patient Experience Time</t>
  </si>
  <si>
    <t>ED data from public acute hos</t>
  </si>
  <si>
    <t>Weekly</t>
  </si>
  <si>
    <t>Trolleygar</t>
  </si>
  <si>
    <t xml:space="preserve">three times a day - goes straight into the database - IT wrote a program to extract the attachement and drops the file and loads up to the database. This is the unvalidated data </t>
  </si>
  <si>
    <t>3 times a day</t>
  </si>
  <si>
    <t>MDR</t>
  </si>
  <si>
    <t>PMU - Management boards reports - Covers Hospital, Finance, Acute, Social, HR, Discharges, Spent, Staffing, Infection rates, Depand profile for Private / Public.</t>
  </si>
  <si>
    <t>Finance - Acute Spent</t>
  </si>
  <si>
    <t>Finance - Hospital - AFS GAP expentiture by hospital by month - get a feed that it is going thorugh cosy.</t>
  </si>
  <si>
    <t>N.A</t>
  </si>
  <si>
    <t>Not available</t>
  </si>
  <si>
    <t>INMO Trolley Count</t>
  </si>
  <si>
    <t>Mon - Friday (once per day at 11:00)</t>
  </si>
  <si>
    <t xml:space="preserve">NIMMIS activity data </t>
  </si>
  <si>
    <t>Dataset of aggregate diagnostic activity in NIMMIS enabled hospitals</t>
  </si>
  <si>
    <t>Serious incident management System</t>
  </si>
  <si>
    <t>incidents including maternity and others</t>
  </si>
  <si>
    <t>Ambulance Data</t>
  </si>
  <si>
    <t>Clinical data system - No. of responses etc…. (discharges) Geographic Areas - re-aligning routes to emergency services</t>
  </si>
  <si>
    <t>Flu</t>
  </si>
  <si>
    <t>Flu activity</t>
  </si>
  <si>
    <t xml:space="preserve">weekly during winter </t>
  </si>
  <si>
    <t>Personnel Census</t>
  </si>
  <si>
    <t xml:space="preserve">HR - </t>
  </si>
  <si>
    <t xml:space="preserve">Longstay activity statisitics (Longstay units table) bsed on NHSS </t>
  </si>
  <si>
    <t>Long term Stay Social Care - on row for every patient - excel format - three files received (No. of admissions, no. of discharges and residence)</t>
  </si>
  <si>
    <t>As Requested</t>
  </si>
  <si>
    <t xml:space="preserve">NHSS data </t>
  </si>
  <si>
    <t>Clients covered by Nursing Homes Support Scheme - snapshot of all clients resident at end-year and discharges throughout year.</t>
  </si>
  <si>
    <t>Gender, age, location of unit where resident, admission date, discharge date, discharge reason. A pseudo identifier is used to weed out any duplicate entries in source dataset.</t>
  </si>
  <si>
    <t>Accomodation Units</t>
  </si>
  <si>
    <t>Units in the NHSS</t>
  </si>
  <si>
    <t>Department of Health Survey of nursing homes</t>
  </si>
  <si>
    <t>Delayed Discharges</t>
  </si>
  <si>
    <t>excel pivot tables with one worksheet extract, needs to be imported to use</t>
  </si>
  <si>
    <t>Weekly format</t>
  </si>
  <si>
    <t>NQAIS</t>
  </si>
  <si>
    <t>Dashboard providing access and visualisation to HIPE data to clincial staff, and others in health service</t>
  </si>
  <si>
    <t>Per hipe</t>
  </si>
  <si>
    <t>n/a</t>
  </si>
  <si>
    <t xml:space="preserve">Patient experience survey </t>
  </si>
  <si>
    <t>Survey data from patients discharged from acute hospitals in May each year</t>
  </si>
  <si>
    <t>TILDA</t>
  </si>
  <si>
    <t>National longitudinal survey on aging (50+)</t>
  </si>
  <si>
    <t>Outpatient data Activity</t>
  </si>
  <si>
    <t>New and return attendances to Outpatient departments in acute public hospitals by Speciality and hospital</t>
  </si>
  <si>
    <t xml:space="preserve">Prescribing data </t>
  </si>
  <si>
    <t xml:space="preserve">Medical card data </t>
  </si>
  <si>
    <t>Prescribing data and medical cards</t>
  </si>
  <si>
    <t>Health services locations</t>
  </si>
  <si>
    <t>Locations of health services (GP hospitals etc)</t>
  </si>
  <si>
    <t>CSO mortality data</t>
  </si>
  <si>
    <t>PHIS demographic data</t>
  </si>
  <si>
    <t>Tables of data based on HIPE and other sources</t>
  </si>
  <si>
    <t>PHIS mortality data</t>
  </si>
  <si>
    <t>PHIS morbidity data</t>
  </si>
  <si>
    <t>PHIS Psychiatric data</t>
  </si>
  <si>
    <t>PHIS fertility</t>
  </si>
  <si>
    <t>Warmth and Wellbeing</t>
  </si>
  <si>
    <t>DCCAE, DoH and HSE lead this initiative.</t>
  </si>
  <si>
    <t>Primary Care Reimbursement Service</t>
  </si>
  <si>
    <t>National Integrated Medical Imaging System Activity Data</t>
  </si>
  <si>
    <t>Personnel Census (Payroll data)</t>
  </si>
  <si>
    <t>Mirror of HSE Personnel Census database. The Department's mirror database is updated monthly from  a data dump received from the HSE</t>
  </si>
  <si>
    <t>Data received is already aggregated by grade and type of contract within main cost centre. This process is included here because there is a possibility that there may be only one incumbant in a given grade in an individual MCC.</t>
  </si>
  <si>
    <t>Hospital Activity Analysis</t>
  </si>
  <si>
    <t>Analysis of Hospital Activity data</t>
  </si>
  <si>
    <t xml:space="preserve">Admission date, discharge date, Detailed diagnosis, procedure and other episode of care data , Includes encrypted MRN </t>
  </si>
  <si>
    <t>Waiting List Analysis</t>
  </si>
  <si>
    <t>Analysis of Hospital waiting list data</t>
  </si>
  <si>
    <t xml:space="preserve">Anonymised or Pseudo anonymised patient level data extracted from Hospital PAS system, collated by NTPF </t>
  </si>
  <si>
    <t>Emergency Department attendances and admissions</t>
  </si>
  <si>
    <t>Analysis of Hospital ED attendance and admissions</t>
  </si>
  <si>
    <t xml:space="preserve">Anonymised  level data extracted from Hospital PAS system, collated by NTPF </t>
  </si>
  <si>
    <t>Delayed discharges data</t>
  </si>
  <si>
    <t>Tallaght ED data</t>
  </si>
  <si>
    <t xml:space="preserve">Tallaght Emergency Department Data - Data Dictionary - extention of the PET data Analysis of Hospital ED data including triage and diagnostic data </t>
  </si>
  <si>
    <t xml:space="preserve">Pseudo anonymised patient level data extracted from Hospital PAS system, collated by NTPF </t>
  </si>
  <si>
    <t>Healthy ireland survey dataset</t>
  </si>
  <si>
    <t>National survey of health behaviours, 45 minute CAPI questionnaire administered to individuals by face-to-face interview at approx 7,500 private addresses annually. Ipsos MRBI has been commissioned to conduct the Survey on behalf of the Department, Stats and analytics uses it to Produce analysis and research datasets for other users</t>
  </si>
  <si>
    <t>Household survey data anonymised ,sensitive personal data, health data, health service utilisation data, demographics, family information, ethnicity, collected by IPSOS MRBI</t>
  </si>
  <si>
    <t>Slan Survey data</t>
  </si>
  <si>
    <t>Anonymised survey data at personal level</t>
  </si>
  <si>
    <t>Type of Data</t>
  </si>
  <si>
    <t>Irish Prison Service</t>
  </si>
  <si>
    <t>PIMS database</t>
  </si>
  <si>
    <t>Data relating to prisoners information</t>
  </si>
  <si>
    <t>Administrative</t>
  </si>
  <si>
    <t>Work will commence on including eircode in the near future. Current PIMS system was built in 2012 but we hold data for the years before that also.</t>
  </si>
  <si>
    <t>Early Years Education Policy Unit</t>
  </si>
  <si>
    <t>Early Start Enrolments</t>
  </si>
  <si>
    <t>Early Start Programme enrolments</t>
  </si>
  <si>
    <t>Q3 2019</t>
  </si>
  <si>
    <t>annually</t>
  </si>
  <si>
    <t>Dept. Education &amp; Skills (National Educational Psychological Service)</t>
  </si>
  <si>
    <t>NEPS Casetrack Client Referral Database</t>
  </si>
  <si>
    <t>Database of Client Referrals to NEPS</t>
  </si>
  <si>
    <t>Ongoing throughout academic year</t>
  </si>
  <si>
    <t>Ongoing, continuous</t>
  </si>
  <si>
    <t>Referrals to NEPS Psychologistsare for educational psychological assessment are taken in the most part from schools relating to concerns raised in relation to pupils therein.</t>
  </si>
  <si>
    <t>Data collected annually  from 18 public bodies in the education sector for submission to NDA on the numbers of persons with a disability employed by each body - Part 5 of the Disability Act, 2005</t>
  </si>
  <si>
    <t>other</t>
  </si>
  <si>
    <t>annual</t>
  </si>
  <si>
    <t>Annual Return - Gender breakdown on membership of State Boards within the education sector  - collected annually for submission to Department of Justice and Equality</t>
  </si>
  <si>
    <t>DES</t>
  </si>
  <si>
    <t>DES (ESF Managing Authority)</t>
  </si>
  <si>
    <t>PEIL 2014-2020 Participant Indicator Data</t>
  </si>
  <si>
    <t>To support the monitoring, reporting and evaluation of the Programme for Employability, Inclusion and learning (PEIL) 2014-2020 in accordance with the requirements of relevant EU Regulations</t>
  </si>
  <si>
    <t>Ongoing, with annual reporting to the European Commission</t>
  </si>
  <si>
    <t>These are databases of students and their studies in PP schools.  DOB and Sex are collected.  Race is collected but is not a mandatory field and in tthis context Traveller is only identified as the school receives extra support for each Traveller student who attends their school.</t>
  </si>
  <si>
    <t>Staff Disability Survey</t>
  </si>
  <si>
    <t>State Boards Gender Survey</t>
  </si>
  <si>
    <t xml:space="preserve">These are from dept of health but more related to operations of hospitals and don’t seem to contain data on patients. </t>
  </si>
  <si>
    <t>(blank)</t>
  </si>
  <si>
    <t>Jobs &amp; Earnings</t>
  </si>
  <si>
    <t>Education &amp; Skills</t>
  </si>
  <si>
    <t>Personal Security</t>
  </si>
  <si>
    <t>Income &amp; Wealth</t>
  </si>
  <si>
    <t>Culture &amp; Identity</t>
  </si>
  <si>
    <t>Partial</t>
  </si>
  <si>
    <t>Bodies involved in the implementation of European Social Fund programmes are required to collect and report inedicator data relating to all participants on ESF-supported activities. The data reuqired is set out in Regulation EU 1304/2013. These requirements apply until the end of the current 2014-2020 round.  - in some instances, relevant bodies reporting to the ESF MA utilise the PPSN as a Unique Identifier</t>
  </si>
  <si>
    <t>Total Data Sets Collected</t>
  </si>
  <si>
    <t>DOJ</t>
  </si>
  <si>
    <t>AISIP</t>
  </si>
  <si>
    <t>Person Centred Database for applicants to the Immigrant System of Ireland</t>
  </si>
  <si>
    <t xml:space="preserve">TRUE </t>
  </si>
  <si>
    <t>Created in 2011 but data goes much further back</t>
  </si>
  <si>
    <t>No field for Race but there is for Ethnicity, Nationality and Country of Birth</t>
  </si>
  <si>
    <t>AVATS</t>
  </si>
  <si>
    <t>Data relating to visa applications to Ireland</t>
  </si>
  <si>
    <t>No field for Race or Ethnicity, but there is for Nationality and CountryofBirth - Nationality is what country issued your passport</t>
  </si>
  <si>
    <t>Continuous (DOB)</t>
  </si>
  <si>
    <t>Non-Specified</t>
  </si>
  <si>
    <t>Civil Partnership</t>
  </si>
  <si>
    <t>Co-habiting</t>
  </si>
  <si>
    <t>Traditional Marriage</t>
  </si>
  <si>
    <t>Ethnicity</t>
  </si>
  <si>
    <t>Albanian</t>
  </si>
  <si>
    <t>Arab</t>
  </si>
  <si>
    <t>Benin</t>
  </si>
  <si>
    <t>Edo</t>
  </si>
  <si>
    <t>Georgian</t>
  </si>
  <si>
    <t>Gypsy</t>
  </si>
  <si>
    <t>Han</t>
  </si>
  <si>
    <t>Ibo</t>
  </si>
  <si>
    <t>Igbo</t>
  </si>
  <si>
    <t>Kikuyu</t>
  </si>
  <si>
    <t>Kurdish</t>
  </si>
  <si>
    <t>Moldovan</t>
  </si>
  <si>
    <t>Ndebele</t>
  </si>
  <si>
    <t>Roma</t>
  </si>
  <si>
    <t>Romanian</t>
  </si>
  <si>
    <t>Russian</t>
  </si>
  <si>
    <t>Serbian</t>
  </si>
  <si>
    <t>Shona</t>
  </si>
  <si>
    <t>Sunni</t>
  </si>
  <si>
    <t>Yoruba</t>
  </si>
  <si>
    <t>Nationality</t>
  </si>
  <si>
    <t>All Countries Listed</t>
  </si>
  <si>
    <t xml:space="preserve">AISIP </t>
  </si>
  <si>
    <t>Country of Birth</t>
  </si>
  <si>
    <t>Adventist</t>
  </si>
  <si>
    <t>Anglican</t>
  </si>
  <si>
    <t>Apostolic</t>
  </si>
  <si>
    <t>Army of the Lord</t>
  </si>
  <si>
    <t>Ashanti</t>
  </si>
  <si>
    <t>Atheist</t>
  </si>
  <si>
    <t>Baptist</t>
  </si>
  <si>
    <t>Buddhist</t>
  </si>
  <si>
    <t>Catholic</t>
  </si>
  <si>
    <t>Christian</t>
  </si>
  <si>
    <t>Church of the Latter Day Saints (Mormon)</t>
  </si>
  <si>
    <t>Eastern Orthodox Church</t>
  </si>
  <si>
    <t>Evangelist</t>
  </si>
  <si>
    <t>Falun Gong</t>
  </si>
  <si>
    <t>Greek Catholic</t>
  </si>
  <si>
    <t>Hare Krishna</t>
  </si>
  <si>
    <t>Hindu</t>
  </si>
  <si>
    <t>Jehovah's Witnesses</t>
  </si>
  <si>
    <t>Jewish</t>
  </si>
  <si>
    <t>Kimbanguist Church</t>
  </si>
  <si>
    <t>Lutheran</t>
  </si>
  <si>
    <t>Methodist</t>
  </si>
  <si>
    <t>Muslim</t>
  </si>
  <si>
    <t>None</t>
  </si>
  <si>
    <t>Orthodox</t>
  </si>
  <si>
    <t>Pentecostal</t>
  </si>
  <si>
    <t>Presbyterian</t>
  </si>
  <si>
    <t>Scientologist</t>
  </si>
  <si>
    <t>Seven Day Adventist</t>
  </si>
  <si>
    <t>Sikh</t>
  </si>
  <si>
    <t>Occupation</t>
  </si>
  <si>
    <t>Broadcasting/Publishing</t>
  </si>
  <si>
    <t>Building and Construction Workers</t>
  </si>
  <si>
    <t>Business and Commerce Opportunities</t>
  </si>
  <si>
    <t>Central and Local Government Workers</t>
  </si>
  <si>
    <t>Chemical, Paper, Wood, Rubber, Plastics and Printing Workers</t>
  </si>
  <si>
    <t>Cleaning/Maintenance</t>
  </si>
  <si>
    <t>Clerical and Office Workers</t>
  </si>
  <si>
    <t>Communication, Warehouse and Transport Workers</t>
  </si>
  <si>
    <t>Education/Teaching</t>
  </si>
  <si>
    <t>Electrical Trades Workers</t>
  </si>
  <si>
    <t>Engineering and Allied Trades Workers</t>
  </si>
  <si>
    <t>Environmental Services</t>
  </si>
  <si>
    <t>Farming, Fishing and Forestry Workers</t>
  </si>
  <si>
    <t>Food, Drink and Tobacco Production Workers</t>
  </si>
  <si>
    <t>Healthcare and Related Workers</t>
  </si>
  <si>
    <t>Hospitality/Tourism</t>
  </si>
  <si>
    <t>Information Technology Sector</t>
  </si>
  <si>
    <t>Legal Services</t>
  </si>
  <si>
    <t>Managers and Executives</t>
  </si>
  <si>
    <t>National Security &amp; National Services</t>
  </si>
  <si>
    <t>Othet Manufacturing Workers</t>
  </si>
  <si>
    <t>Property/Housing</t>
  </si>
  <si>
    <t>Religious Occupations</t>
  </si>
  <si>
    <t>Sales Occupations</t>
  </si>
  <si>
    <t>Scientific and Technical Occupations</t>
  </si>
  <si>
    <t>Security Services</t>
  </si>
  <si>
    <t>Social Workers / Childcare Workers and Related Occupations</t>
  </si>
  <si>
    <t>Specialist</t>
  </si>
  <si>
    <t>Sports and Recreation / Fitness</t>
  </si>
  <si>
    <t>Textile, Clothing and Leather Workers</t>
  </si>
  <si>
    <t>Trader</t>
  </si>
  <si>
    <t>Unmarried Partner</t>
  </si>
  <si>
    <t>Discrete (Asks How Many Children one has? Y/N)</t>
  </si>
  <si>
    <t>If answer in Level 1 is Y, then asked to input name, DOB and sex of each child</t>
  </si>
  <si>
    <t>Discrete (Asks if person is employed or not? Y/N)</t>
  </si>
  <si>
    <t>If answer in Level 1 is y, then asked to input employers details</t>
  </si>
  <si>
    <t>Column1</t>
  </si>
  <si>
    <t>Total Data Sets per Area:</t>
  </si>
  <si>
    <t>Includes data for all tennants in house</t>
  </si>
  <si>
    <t>HAP - Tennants</t>
  </si>
  <si>
    <t>HAP - Landlords</t>
  </si>
  <si>
    <t>Housing Assistance Payment. Tennants</t>
  </si>
  <si>
    <t>Housing Assistance Payment. Landlords</t>
  </si>
  <si>
    <t xml:space="preserve">Incudes PPSN, Irish Resident, and address of landlord. </t>
  </si>
  <si>
    <t>Total Data Sets per Value</t>
  </si>
  <si>
    <t>HAP Tennants</t>
  </si>
  <si>
    <t>Disability Payment</t>
  </si>
  <si>
    <t>Blind Payment</t>
  </si>
  <si>
    <t>DOB - Continuous</t>
  </si>
  <si>
    <t>Number of Children</t>
  </si>
  <si>
    <t>% of total</t>
  </si>
  <si>
    <t>Level 17</t>
  </si>
  <si>
    <t>Level 18</t>
  </si>
  <si>
    <t>Level 19</t>
  </si>
  <si>
    <t>Level 20</t>
  </si>
  <si>
    <t>Level 21</t>
  </si>
  <si>
    <t>Level 22</t>
  </si>
  <si>
    <t>Level 23</t>
  </si>
  <si>
    <t>Level 24</t>
  </si>
  <si>
    <t>Level 25</t>
  </si>
  <si>
    <t>Level 26</t>
  </si>
  <si>
    <t>Level 27</t>
  </si>
  <si>
    <t>Level 28</t>
  </si>
  <si>
    <t>Level 29</t>
  </si>
  <si>
    <t>Level 30</t>
  </si>
  <si>
    <t>Level 31</t>
  </si>
  <si>
    <t>Level 32</t>
  </si>
  <si>
    <t>Level 33</t>
  </si>
  <si>
    <t>Equality Indicator</t>
  </si>
  <si>
    <t>Race (Nationality)</t>
  </si>
  <si>
    <r>
      <t xml:space="preserve">Number of people surveyed in the form </t>
    </r>
    <r>
      <rPr>
        <i/>
        <sz val="8"/>
        <color theme="1"/>
        <rFont val="Arial"/>
        <family val="2"/>
      </rPr>
      <t>number of responses (Total Survey size) e.g. 2536 (3520)</t>
    </r>
  </si>
  <si>
    <r>
      <t xml:space="preserve">This is an </t>
    </r>
    <r>
      <rPr>
        <b/>
        <u/>
        <sz val="8"/>
        <color theme="1"/>
        <rFont val="Arial"/>
        <family val="2"/>
      </rPr>
      <t>estimate</t>
    </r>
    <r>
      <rPr>
        <sz val="8"/>
        <color theme="1"/>
        <rFont val="Arial"/>
        <family val="2"/>
      </rPr>
      <t xml:space="preserve"> made by each local authority of the</t>
    </r>
    <r>
      <rPr>
        <b/>
        <i/>
        <sz val="8"/>
        <color theme="1"/>
        <rFont val="Arial"/>
        <family val="2"/>
      </rPr>
      <t xml:space="preserve"> number of Traveller Family Units</t>
    </r>
    <r>
      <rPr>
        <sz val="8"/>
        <color theme="1"/>
        <rFont val="Arial"/>
        <family val="2"/>
      </rPr>
      <t xml:space="preserve"> in their area. </t>
    </r>
  </si>
  <si>
    <t>Personal (P) organisational (O) or other aggregate level (A) - Health data sets only</t>
  </si>
  <si>
    <t>Department/Organisation</t>
  </si>
  <si>
    <t>Admin Data Centre - CSO</t>
  </si>
  <si>
    <t>CORU</t>
  </si>
  <si>
    <t>Department of health</t>
  </si>
  <si>
    <t>Department of Health</t>
  </si>
  <si>
    <t>HIQA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</si>
</sst>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u/>
      <sz val="11"/>
      <color theme="1"/>
      <name val="Calibri"/>
      <family val="2"/>
      <scheme val="minor"/>
    </font>
    <font>
      <sz val="11"/>
      <color rgb="FF9C0006"/>
      <name val="Calibri"/>
      <family val="2"/>
      <scheme val="minor"/>
    </font>
    <font>
      <sz val="9"/>
      <color indexed="81"/>
      <name val="Tahoma"/>
      <charset val="1"/>
    </font>
    <font>
      <b/>
      <sz val="9"/>
      <color indexed="81"/>
      <name val="Tahoma"/>
      <charset val="1"/>
    </font>
    <font>
      <sz val="8"/>
      <color theme="1"/>
      <name val="Arial"/>
      <family val="2"/>
    </font>
    <font>
      <sz val="8"/>
      <name val="Arial"/>
      <family val="2"/>
    </font>
    <font>
      <i/>
      <sz val="8"/>
      <color theme="1"/>
      <name val="Arial"/>
      <family val="2"/>
    </font>
    <font>
      <b/>
      <u/>
      <sz val="8"/>
      <color theme="1"/>
      <name val="Arial"/>
      <family val="2"/>
    </font>
    <font>
      <b/>
      <i/>
      <sz val="8"/>
      <color theme="1"/>
      <name val="Arial"/>
      <family val="2"/>
    </font>
    <font>
      <b/>
      <sz val="8"/>
      <color theme="1"/>
      <name val="Arial"/>
      <family val="2"/>
    </font>
    <font>
      <sz val="8"/>
      <color theme="1"/>
      <name val="Arial"/>
    </font>
  </fonts>
  <fills count="8">
    <fill>
      <patternFill patternType="none"/>
    </fill>
    <fill>
      <patternFill patternType="gray125"/>
    </fill>
    <fill>
      <patternFill patternType="solid">
        <fgColor rgb="FFFFFFCC"/>
      </patternFill>
    </fill>
    <fill>
      <patternFill patternType="solid">
        <fgColor rgb="FFC6EFCE"/>
      </patternFill>
    </fill>
    <fill>
      <patternFill patternType="solid">
        <fgColor rgb="FFFFEB9C"/>
      </patternFill>
    </fill>
    <fill>
      <patternFill patternType="solid">
        <fgColor rgb="FFFFC7CE"/>
      </patternFill>
    </fill>
    <fill>
      <patternFill patternType="solid">
        <fgColor theme="4" tint="0.79998168889431442"/>
        <bgColor theme="4" tint="0.79998168889431442"/>
      </patternFill>
    </fill>
    <fill>
      <patternFill patternType="solid">
        <fgColor theme="0"/>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style="thin">
        <color theme="4" tint="0.39997558519241921"/>
      </top>
      <bottom/>
      <diagonal/>
    </border>
    <border>
      <left/>
      <right/>
      <top/>
      <bottom style="double">
        <color indexed="64"/>
      </bottom>
      <diagonal/>
    </border>
    <border>
      <left/>
      <right/>
      <top style="double">
        <color indexed="64"/>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double">
        <color indexed="64"/>
      </top>
      <bottom style="thin">
        <color theme="4" tint="0.39997558519241921"/>
      </bottom>
      <diagonal/>
    </border>
    <border>
      <left/>
      <right/>
      <top style="double">
        <color indexed="64"/>
      </top>
      <bottom style="thin">
        <color theme="4" tint="0.39997558519241921"/>
      </bottom>
      <diagonal/>
    </border>
    <border>
      <left style="thin">
        <color theme="4" tint="0.39997558519241921"/>
      </left>
      <right/>
      <top style="thin">
        <color theme="4" tint="0.39997558519241921"/>
      </top>
      <bottom/>
      <diagonal/>
    </border>
    <border>
      <left/>
      <right/>
      <top/>
      <bottom style="thin">
        <color theme="4" tint="0.39997558519241921"/>
      </bottom>
      <diagonal/>
    </border>
    <border>
      <left/>
      <right/>
      <top style="thin">
        <color theme="1" tint="0.499984740745262"/>
      </top>
      <bottom style="thin">
        <color theme="0" tint="-0.14999847407452621"/>
      </bottom>
      <diagonal/>
    </border>
    <border>
      <left/>
      <right/>
      <top style="thin">
        <color theme="0" tint="-0.14999847407452621"/>
      </top>
      <bottom style="thin">
        <color theme="1" tint="0.499984740745262"/>
      </bottom>
      <diagonal/>
    </border>
    <border>
      <left/>
      <right/>
      <top style="thin">
        <color theme="0" tint="-0.14999847407452621"/>
      </top>
      <bottom style="thin">
        <color theme="0" tint="-0.14999847407452621"/>
      </bottom>
      <diagonal/>
    </border>
  </borders>
  <cellStyleXfs count="6">
    <xf numFmtId="0" fontId="0" fillId="0" borderId="0"/>
    <xf numFmtId="0" fontId="3" fillId="2" borderId="1" applyNumberFormat="0" applyFont="0" applyAlignment="0" applyProtection="0"/>
    <xf numFmtId="0" fontId="4" fillId="3" borderId="0" applyNumberFormat="0" applyBorder="0" applyAlignment="0" applyProtection="0"/>
    <xf numFmtId="0" fontId="5" fillId="4" borderId="0" applyNumberFormat="0" applyBorder="0" applyAlignment="0" applyProtection="0"/>
    <xf numFmtId="0" fontId="8" fillId="5" borderId="0" applyNumberFormat="0" applyBorder="0" applyAlignment="0" applyProtection="0"/>
    <xf numFmtId="9" fontId="3" fillId="0" borderId="0" applyFont="0" applyFill="0" applyBorder="0" applyAlignment="0" applyProtection="0"/>
  </cellStyleXfs>
  <cellXfs count="75">
    <xf numFmtId="0" fontId="0" fillId="0" borderId="0" xfId="0"/>
    <xf numFmtId="0" fontId="0" fillId="0" borderId="0" xfId="0" applyAlignment="1">
      <alignment wrapText="1"/>
    </xf>
    <xf numFmtId="3" fontId="0" fillId="0" borderId="0" xfId="0" applyNumberFormat="1"/>
    <xf numFmtId="0" fontId="6" fillId="0" borderId="0" xfId="0" applyFont="1"/>
    <xf numFmtId="0" fontId="4" fillId="3" borderId="0" xfId="2"/>
    <xf numFmtId="0" fontId="5" fillId="4" borderId="0" xfId="3"/>
    <xf numFmtId="0" fontId="7" fillId="0" borderId="0" xfId="0" applyFont="1"/>
    <xf numFmtId="0" fontId="11" fillId="0" borderId="0" xfId="0" applyFont="1"/>
    <xf numFmtId="0" fontId="11" fillId="0" borderId="0" xfId="0" applyFont="1" applyAlignment="1">
      <alignment wrapText="1"/>
    </xf>
    <xf numFmtId="0" fontId="11" fillId="0" borderId="0" xfId="0" applyNumberFormat="1" applyFont="1"/>
    <xf numFmtId="164" fontId="11" fillId="0" borderId="0" xfId="5" applyNumberFormat="1" applyFont="1"/>
    <xf numFmtId="0" fontId="12" fillId="7" borderId="0" xfId="0" applyFont="1" applyFill="1" applyAlignment="1">
      <alignment wrapText="1"/>
    </xf>
    <xf numFmtId="0" fontId="11" fillId="2" borderId="1" xfId="1" applyFont="1" applyAlignment="1">
      <alignment wrapText="1"/>
    </xf>
    <xf numFmtId="0" fontId="11" fillId="2" borderId="1" xfId="1" applyFont="1" applyFill="1" applyBorder="1" applyAlignment="1">
      <alignment wrapText="1"/>
    </xf>
    <xf numFmtId="0" fontId="11" fillId="0" borderId="0" xfId="0" applyFont="1" applyFill="1" applyBorder="1"/>
    <xf numFmtId="0" fontId="11" fillId="0" borderId="0" xfId="0" applyNumberFormat="1" applyFont="1" applyFill="1" applyBorder="1"/>
    <xf numFmtId="0" fontId="11" fillId="0" borderId="0" xfId="0" applyFont="1" applyFill="1" applyBorder="1" applyAlignment="1">
      <alignment wrapText="1"/>
    </xf>
    <xf numFmtId="14" fontId="11" fillId="0" borderId="0" xfId="0" applyNumberFormat="1" applyFont="1"/>
    <xf numFmtId="17" fontId="11" fillId="0" borderId="0" xfId="0" applyNumberFormat="1" applyFont="1"/>
    <xf numFmtId="0" fontId="11" fillId="0" borderId="0" xfId="0" applyFont="1" applyFill="1" applyBorder="1" applyAlignment="1">
      <alignment horizontal="left"/>
    </xf>
    <xf numFmtId="0" fontId="11" fillId="0" borderId="0" xfId="0" applyFont="1" applyFill="1" applyBorder="1" applyAlignment="1">
      <alignment horizontal="left" wrapText="1"/>
    </xf>
    <xf numFmtId="0" fontId="11" fillId="0" borderId="2" xfId="0" applyFont="1" applyFill="1" applyBorder="1"/>
    <xf numFmtId="0" fontId="11" fillId="0" borderId="2" xfId="0" applyNumberFormat="1" applyFont="1" applyFill="1" applyBorder="1"/>
    <xf numFmtId="0" fontId="11" fillId="0" borderId="0" xfId="0" quotePrefix="1" applyFont="1" applyFill="1" applyBorder="1" applyAlignment="1">
      <alignment wrapText="1"/>
    </xf>
    <xf numFmtId="0" fontId="11" fillId="0" borderId="2" xfId="0" applyFont="1" applyBorder="1"/>
    <xf numFmtId="0" fontId="11" fillId="0" borderId="2" xfId="0" applyNumberFormat="1" applyFont="1" applyBorder="1"/>
    <xf numFmtId="17" fontId="11" fillId="0" borderId="2" xfId="0" applyNumberFormat="1" applyFont="1" applyBorder="1"/>
    <xf numFmtId="0" fontId="11" fillId="0" borderId="0" xfId="0" applyFont="1" applyFill="1"/>
    <xf numFmtId="0" fontId="11" fillId="0" borderId="0" xfId="0" applyFont="1" applyAlignment="1">
      <alignment horizontal="left" wrapText="1"/>
    </xf>
    <xf numFmtId="0" fontId="11" fillId="0" borderId="0" xfId="0" applyFont="1" applyFill="1" applyAlignment="1">
      <alignment wrapText="1"/>
    </xf>
    <xf numFmtId="0" fontId="11" fillId="0" borderId="2" xfId="0" applyFont="1" applyFill="1" applyBorder="1" applyAlignment="1">
      <alignment horizontal="left"/>
    </xf>
    <xf numFmtId="0" fontId="11" fillId="0" borderId="0" xfId="0" applyFont="1" applyAlignment="1">
      <alignment horizontal="left"/>
    </xf>
    <xf numFmtId="0" fontId="11" fillId="0" borderId="2" xfId="0" applyFont="1" applyFill="1" applyBorder="1" applyAlignment="1">
      <alignment wrapText="1"/>
    </xf>
    <xf numFmtId="0" fontId="12" fillId="0" borderId="0" xfId="0" applyFont="1"/>
    <xf numFmtId="0" fontId="12" fillId="0" borderId="0" xfId="0" applyFont="1" applyAlignment="1">
      <alignment wrapText="1"/>
    </xf>
    <xf numFmtId="0" fontId="12" fillId="0" borderId="0" xfId="0" applyFont="1" applyAlignment="1">
      <alignment horizontal="left"/>
    </xf>
    <xf numFmtId="0" fontId="11" fillId="0" borderId="0" xfId="0" applyFont="1" applyBorder="1"/>
    <xf numFmtId="0" fontId="11" fillId="0" borderId="0" xfId="0" applyNumberFormat="1" applyFont="1" applyBorder="1"/>
    <xf numFmtId="0" fontId="11" fillId="0" borderId="4" xfId="0" applyFont="1" applyFill="1" applyBorder="1"/>
    <xf numFmtId="0" fontId="11" fillId="0" borderId="4" xfId="0" applyFont="1" applyBorder="1"/>
    <xf numFmtId="0" fontId="11" fillId="6" borderId="10" xfId="0" applyFont="1" applyFill="1" applyBorder="1"/>
    <xf numFmtId="0" fontId="11" fillId="6" borderId="11" xfId="0" applyFont="1" applyFill="1" applyBorder="1"/>
    <xf numFmtId="0" fontId="11" fillId="0" borderId="13" xfId="0" applyFont="1" applyBorder="1"/>
    <xf numFmtId="0" fontId="11" fillId="0" borderId="8" xfId="0" applyFont="1" applyBorder="1"/>
    <xf numFmtId="0" fontId="11" fillId="0" borderId="9" xfId="0" applyFont="1" applyBorder="1"/>
    <xf numFmtId="0" fontId="11" fillId="6" borderId="8" xfId="0" applyFont="1" applyFill="1" applyBorder="1"/>
    <xf numFmtId="0" fontId="11" fillId="6" borderId="9" xfId="0" applyFont="1" applyFill="1" applyBorder="1"/>
    <xf numFmtId="0" fontId="11" fillId="0" borderId="3" xfId="0" applyFont="1" applyFill="1" applyBorder="1"/>
    <xf numFmtId="0" fontId="11" fillId="0" borderId="3" xfId="0" applyFont="1" applyBorder="1"/>
    <xf numFmtId="0" fontId="11" fillId="0" borderId="10" xfId="0" applyFont="1" applyFill="1" applyBorder="1"/>
    <xf numFmtId="0" fontId="11" fillId="0" borderId="11" xfId="0" applyFont="1" applyFill="1" applyBorder="1"/>
    <xf numFmtId="0" fontId="11" fillId="0" borderId="8" xfId="0" applyFont="1" applyFill="1" applyBorder="1"/>
    <xf numFmtId="0" fontId="11" fillId="0" borderId="9" xfId="0" applyFont="1" applyFill="1" applyBorder="1"/>
    <xf numFmtId="0" fontId="11" fillId="0" borderId="12" xfId="0" applyFont="1" applyFill="1" applyBorder="1"/>
    <xf numFmtId="0" fontId="16" fillId="0" borderId="14" xfId="0" applyFont="1" applyBorder="1"/>
    <xf numFmtId="0" fontId="16" fillId="0" borderId="15" xfId="0" applyFont="1" applyBorder="1" applyAlignment="1">
      <alignment wrapText="1"/>
    </xf>
    <xf numFmtId="0" fontId="11" fillId="0" borderId="16" xfId="0" applyNumberFormat="1" applyFont="1" applyBorder="1"/>
    <xf numFmtId="0" fontId="8" fillId="5" borderId="0" xfId="4" applyAlignment="1">
      <alignment horizontal="left" vertical="center" wrapText="1"/>
    </xf>
    <xf numFmtId="0" fontId="11" fillId="2" borderId="5" xfId="1" applyFont="1" applyBorder="1" applyAlignment="1">
      <alignment horizontal="center" wrapText="1"/>
    </xf>
    <xf numFmtId="0" fontId="11" fillId="2" borderId="6" xfId="1" applyFont="1" applyBorder="1" applyAlignment="1">
      <alignment horizontal="center" wrapText="1"/>
    </xf>
    <xf numFmtId="0" fontId="11" fillId="2" borderId="7" xfId="1" applyFont="1" applyBorder="1" applyAlignment="1">
      <alignment horizontal="center" wrapText="1"/>
    </xf>
    <xf numFmtId="0" fontId="11" fillId="2" borderId="1" xfId="1" applyFont="1" applyAlignment="1">
      <alignment horizontal="center"/>
    </xf>
    <xf numFmtId="0" fontId="11" fillId="0" borderId="2" xfId="0" applyFont="1" applyBorder="1" applyAlignment="1">
      <alignment horizontal="left"/>
    </xf>
    <xf numFmtId="0" fontId="12" fillId="0" borderId="2" xfId="0" applyFont="1" applyBorder="1"/>
    <xf numFmtId="0" fontId="12" fillId="0" borderId="2" xfId="0" applyFont="1" applyBorder="1" applyAlignment="1">
      <alignment wrapText="1"/>
    </xf>
    <xf numFmtId="0" fontId="11" fillId="0" borderId="2" xfId="0" applyFont="1" applyBorder="1" applyAlignment="1">
      <alignment wrapText="1"/>
    </xf>
    <xf numFmtId="17" fontId="11" fillId="0" borderId="0" xfId="0" applyNumberFormat="1" applyFont="1" applyBorder="1"/>
    <xf numFmtId="0" fontId="12" fillId="0" borderId="2" xfId="0" applyFont="1" applyBorder="1" applyAlignment="1">
      <alignment horizontal="left"/>
    </xf>
    <xf numFmtId="0" fontId="11" fillId="0" borderId="0" xfId="0" applyNumberFormat="1" applyFont="1" applyFill="1" applyBorder="1" applyAlignment="1">
      <alignment horizontal="left"/>
    </xf>
    <xf numFmtId="0" fontId="11" fillId="0" borderId="2" xfId="0" applyFont="1" applyFill="1" applyBorder="1" applyAlignment="1">
      <alignment horizontal="left" wrapText="1"/>
    </xf>
    <xf numFmtId="0" fontId="17" fillId="0" borderId="0" xfId="0" applyFont="1"/>
    <xf numFmtId="0" fontId="17" fillId="0" borderId="0" xfId="0" pivotButton="1" applyFont="1"/>
    <xf numFmtId="0" fontId="17" fillId="0" borderId="0" xfId="0" pivotButton="1" applyFont="1" applyAlignment="1">
      <alignment wrapText="1"/>
    </xf>
    <xf numFmtId="0" fontId="17" fillId="0" borderId="0" xfId="0" applyFont="1" applyAlignment="1">
      <alignment wrapText="1"/>
    </xf>
    <xf numFmtId="0" fontId="17" fillId="0" borderId="0" xfId="0" applyNumberFormat="1" applyFont="1"/>
  </cellXfs>
  <cellStyles count="6">
    <cellStyle name="Bad" xfId="4" builtinId="27"/>
    <cellStyle name="Good" xfId="2" builtinId="26"/>
    <cellStyle name="Neutral" xfId="3" builtinId="28"/>
    <cellStyle name="Normal" xfId="0" builtinId="0"/>
    <cellStyle name="Note" xfId="1" builtinId="10"/>
    <cellStyle name="Percent" xfId="5" builtinId="5"/>
  </cellStyles>
  <dxfs count="131">
    <dxf>
      <alignment wrapText="1"/>
    </dxf>
    <dxf>
      <alignment wrapText="1"/>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8"/>
      </font>
    </dxf>
    <dxf>
      <font>
        <sz val="8"/>
      </font>
    </dxf>
    <dxf>
      <font>
        <sz val="8"/>
      </font>
    </dxf>
    <dxf>
      <font>
        <sz val="8"/>
      </font>
    </dxf>
    <dxf>
      <font>
        <sz val="8"/>
      </font>
    </dxf>
    <dxf>
      <font>
        <sz val="8"/>
      </font>
    </dxf>
    <dxf>
      <font>
        <sz val="8"/>
      </font>
    </dxf>
    <dxf>
      <font>
        <sz val="8"/>
      </font>
    </dxf>
    <dxf>
      <alignment wrapText="1"/>
    </dxf>
    <dxf>
      <alignment wrapText="1"/>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8"/>
      </font>
    </dxf>
    <dxf>
      <font>
        <sz val="8"/>
      </font>
    </dxf>
    <dxf>
      <font>
        <sz val="8"/>
      </font>
    </dxf>
    <dxf>
      <font>
        <sz val="8"/>
      </font>
    </dxf>
    <dxf>
      <font>
        <sz val="8"/>
      </font>
    </dxf>
    <dxf>
      <font>
        <sz val="8"/>
      </font>
    </dxf>
    <dxf>
      <font>
        <sz val="8"/>
      </font>
    </dxf>
    <dxf>
      <font>
        <sz val="8"/>
      </font>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style="thin">
          <color theme="4" tint="0.39997558519241921"/>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8"/>
        <color theme="1"/>
        <name val="Arial"/>
        <family val="2"/>
        <scheme val="none"/>
      </font>
      <border diagonalUp="0" diagonalDown="0" outline="0">
        <left style="thin">
          <color theme="4" tint="0.39997558519241921"/>
        </left>
        <right/>
        <top style="thin">
          <color theme="4" tint="0.39997558519241921"/>
        </top>
        <bottom style="thin">
          <color theme="4" tint="0.39997558519241921"/>
        </bottom>
      </border>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fill>
        <patternFill patternType="none">
          <fgColor indexed="64"/>
          <bgColor indexed="65"/>
        </patternFill>
      </fill>
    </dxf>
    <dxf>
      <font>
        <strike val="0"/>
        <outline val="0"/>
        <shadow val="0"/>
        <u val="none"/>
        <vertAlign val="baseline"/>
        <sz val="8"/>
        <color theme="1"/>
        <name val="Arial"/>
        <family val="2"/>
        <scheme val="none"/>
      </font>
      <fill>
        <patternFill patternType="none">
          <fgColor indexed="64"/>
          <bgColor indexed="65"/>
        </patternFill>
      </fill>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numFmt numFmtId="0" formatCode="General"/>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dxf>
    <dxf>
      <font>
        <strike val="0"/>
        <outline val="0"/>
        <shadow val="0"/>
        <vertAlign val="baseline"/>
        <sz val="8"/>
        <name val="Arial"/>
        <family val="2"/>
        <scheme val="none"/>
      </font>
      <alignment horizontal="general" vertical="bottom" textRotation="0" wrapText="1" indent="0" justifyLastLine="0" shrinkToFit="0" readingOrder="0"/>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numFmt numFmtId="0" formatCode="General"/>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theme="1"/>
        <name val="Arial"/>
        <family val="2"/>
        <scheme val="none"/>
      </font>
    </dxf>
    <dxf>
      <font>
        <strike val="0"/>
        <outline val="0"/>
        <shadow val="0"/>
        <u val="none"/>
        <vertAlign val="baseline"/>
        <sz val="8"/>
        <color auto="1"/>
        <name val="Arial"/>
        <family val="2"/>
        <scheme val="none"/>
      </font>
      <fill>
        <patternFill patternType="solid">
          <fgColor indexed="64"/>
          <bgColor theme="0"/>
        </patternFill>
      </fill>
      <alignment horizontal="general" vertical="bottom" textRotation="0" wrapText="1" indent="0" justifyLastLine="0" shrinkToFit="0" readingOrder="0"/>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s>
  <tableStyles count="0" defaultTableStyle="TableStyleMedium2" defaultPivotStyle="PivotStyleLight16"/>
  <colors>
    <mruColors>
      <color rgb="FF009999"/>
      <color rgb="FFFABA0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18" Type="http://schemas.microsoft.com/office/2007/relationships/slicerCache" Target="slicerCaches/slicerCache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pivotCacheDefinition" Target="pivotCache/pivotCacheDefinition2.xml"/><Relationship Id="rId12" Type="http://schemas.microsoft.com/office/2007/relationships/slicerCache" Target="slicerCaches/slicerCache5.xml"/><Relationship Id="rId17" Type="http://schemas.microsoft.com/office/2007/relationships/slicerCache" Target="slicerCaches/slicerCache10.xml"/><Relationship Id="rId2" Type="http://schemas.openxmlformats.org/officeDocument/2006/relationships/worksheet" Target="worksheets/sheet2.xml"/><Relationship Id="rId16" Type="http://schemas.microsoft.com/office/2007/relationships/slicerCache" Target="slicerCaches/slicerCache9.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4.xml"/><Relationship Id="rId24" Type="http://schemas.openxmlformats.org/officeDocument/2006/relationships/calcChain" Target="calcChain.xml"/><Relationship Id="rId5" Type="http://schemas.openxmlformats.org/officeDocument/2006/relationships/worksheet" Target="worksheets/sheet5.xml"/><Relationship Id="rId15" Type="http://schemas.microsoft.com/office/2007/relationships/slicerCache" Target="slicerCaches/slicerCache8.xml"/><Relationship Id="rId23" Type="http://schemas.openxmlformats.org/officeDocument/2006/relationships/powerPivotData" Target="model/item.data"/><Relationship Id="rId10" Type="http://schemas.microsoft.com/office/2007/relationships/slicerCache" Target="slicerCaches/slicerCache3.xml"/><Relationship Id="rId19"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07/relationships/slicerCache" Target="slicerCaches/slicerCache7.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47624</xdr:rowOff>
    </xdr:from>
    <xdr:to>
      <xdr:col>4</xdr:col>
      <xdr:colOff>342900</xdr:colOff>
      <xdr:row>11</xdr:row>
      <xdr:rowOff>123825</xdr:rowOff>
    </xdr:to>
    <xdr:sp macro="" textlink="">
      <xdr:nvSpPr>
        <xdr:cNvPr id="12" name="TextBox 11">
          <a:extLst>
            <a:ext uri="{FF2B5EF4-FFF2-40B4-BE49-F238E27FC236}">
              <a16:creationId xmlns:a16="http://schemas.microsoft.com/office/drawing/2014/main" id="{2B6741C4-FA72-40C0-B2C8-7AB1FFF53D47}"/>
            </a:ext>
          </a:extLst>
        </xdr:cNvPr>
        <xdr:cNvSpPr txBox="1"/>
      </xdr:nvSpPr>
      <xdr:spPr>
        <a:xfrm>
          <a:off x="57150" y="47624"/>
          <a:ext cx="3571875" cy="2171701"/>
        </a:xfrm>
        <a:prstGeom prst="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r>
            <a:rPr lang="en-IE" sz="1000" b="1" u="sng">
              <a:latin typeface="Arial" panose="020B0604020202020204" pitchFamily="34" charset="0"/>
              <a:cs typeface="Arial" panose="020B0604020202020204" pitchFamily="34" charset="0"/>
            </a:rPr>
            <a:t>How to</a:t>
          </a:r>
          <a:r>
            <a:rPr lang="en-IE" sz="1000" b="1" u="sng" baseline="0">
              <a:latin typeface="Arial" panose="020B0604020202020204" pitchFamily="34" charset="0"/>
              <a:cs typeface="Arial" panose="020B0604020202020204" pitchFamily="34" charset="0"/>
            </a:rPr>
            <a:t> use: </a:t>
          </a:r>
        </a:p>
        <a:p>
          <a:r>
            <a:rPr lang="en-IE" sz="1000" baseline="0">
              <a:latin typeface="Arial" panose="020B0604020202020204" pitchFamily="34" charset="0"/>
              <a:cs typeface="Arial" panose="020B0604020202020204" pitchFamily="34" charset="0"/>
            </a:rPr>
            <a:t>Use the slicers to filter to the data that is relevent to your search. For the dimensions of equality, chose 1 if you want data sets that contain that dimension, 0 if data set does not contain it. </a:t>
          </a:r>
        </a:p>
        <a:p>
          <a:endParaRPr lang="en-IE" sz="1000" baseline="0">
            <a:latin typeface="Arial" panose="020B0604020202020204" pitchFamily="34" charset="0"/>
            <a:cs typeface="Arial" panose="020B0604020202020204" pitchFamily="34" charset="0"/>
          </a:endParaRPr>
        </a:p>
        <a:p>
          <a:r>
            <a:rPr lang="en-IE" sz="1000" baseline="0">
              <a:latin typeface="Arial" panose="020B0604020202020204" pitchFamily="34" charset="0"/>
              <a:cs typeface="Arial" panose="020B0604020202020204" pitchFamily="34" charset="0"/>
            </a:rPr>
            <a:t>The table/chart will show you the number of data sets are available.</a:t>
          </a:r>
        </a:p>
        <a:p>
          <a:endParaRPr lang="en-IE" sz="1000" baseline="0">
            <a:latin typeface="Arial" panose="020B0604020202020204" pitchFamily="34" charset="0"/>
            <a:cs typeface="Arial" panose="020B0604020202020204" pitchFamily="34" charset="0"/>
          </a:endParaRPr>
        </a:p>
        <a:p>
          <a:r>
            <a:rPr lang="en-IE" sz="1000" baseline="0">
              <a:latin typeface="Arial" panose="020B0604020202020204" pitchFamily="34" charset="0"/>
              <a:cs typeface="Arial" panose="020B0604020202020204" pitchFamily="34" charset="0"/>
            </a:rPr>
            <a:t>Double click on the figure in the chart to access the table of relevent data sets.</a:t>
          </a:r>
        </a:p>
        <a:p>
          <a:endParaRPr lang="en-IE" sz="1000" baseline="0">
            <a:latin typeface="Arial" panose="020B0604020202020204" pitchFamily="34" charset="0"/>
            <a:cs typeface="Arial" panose="020B0604020202020204" pitchFamily="34" charset="0"/>
          </a:endParaRPr>
        </a:p>
        <a:p>
          <a:r>
            <a:rPr lang="en-IE" sz="1000" baseline="0">
              <a:latin typeface="Arial" panose="020B0604020202020204" pitchFamily="34" charset="0"/>
              <a:cs typeface="Arial" panose="020B0604020202020204" pitchFamily="34" charset="0"/>
            </a:rPr>
            <a:t>The results will pop up in a new sheet. </a:t>
          </a:r>
          <a:endParaRPr lang="en-IE" sz="1000">
            <a:latin typeface="Arial" panose="020B0604020202020204" pitchFamily="34" charset="0"/>
            <a:cs typeface="Arial" panose="020B0604020202020204" pitchFamily="34" charset="0"/>
          </a:endParaRPr>
        </a:p>
      </xdr:txBody>
    </xdr:sp>
    <xdr:clientData/>
  </xdr:twoCellAnchor>
  <xdr:twoCellAnchor>
    <xdr:from>
      <xdr:col>5</xdr:col>
      <xdr:colOff>9525</xdr:colOff>
      <xdr:row>0</xdr:row>
      <xdr:rowOff>57150</xdr:rowOff>
    </xdr:from>
    <xdr:to>
      <xdr:col>19</xdr:col>
      <xdr:colOff>610350</xdr:colOff>
      <xdr:row>14</xdr:row>
      <xdr:rowOff>176099</xdr:rowOff>
    </xdr:to>
    <xdr:grpSp>
      <xdr:nvGrpSpPr>
        <xdr:cNvPr id="22" name="Group 21">
          <a:extLst>
            <a:ext uri="{FF2B5EF4-FFF2-40B4-BE49-F238E27FC236}">
              <a16:creationId xmlns:a16="http://schemas.microsoft.com/office/drawing/2014/main" id="{5051C62B-F890-4FC4-B129-CA14532C6FBD}"/>
            </a:ext>
          </a:extLst>
        </xdr:cNvPr>
        <xdr:cNvGrpSpPr/>
      </xdr:nvGrpSpPr>
      <xdr:grpSpPr>
        <a:xfrm>
          <a:off x="3467100" y="57150"/>
          <a:ext cx="9230475" cy="2890724"/>
          <a:chOff x="3571875" y="66675"/>
          <a:chExt cx="9187797" cy="2785603"/>
        </a:xfrm>
      </xdr:grpSpPr>
      <mc:AlternateContent xmlns:mc="http://schemas.openxmlformats.org/markup-compatibility/2006" xmlns:a14="http://schemas.microsoft.com/office/drawing/2010/main">
        <mc:Choice Requires="a14">
          <xdr:graphicFrame macro="">
            <xdr:nvGraphicFramePr>
              <xdr:cNvPr id="3" name="Relevent Area">
                <a:extLst>
                  <a:ext uri="{FF2B5EF4-FFF2-40B4-BE49-F238E27FC236}">
                    <a16:creationId xmlns:a16="http://schemas.microsoft.com/office/drawing/2014/main" id="{9EB59A62-3134-4B21-83E1-4C697470C6EA}"/>
                  </a:ext>
                </a:extLst>
              </xdr:cNvPr>
              <xdr:cNvGraphicFramePr/>
            </xdr:nvGraphicFramePr>
            <xdr:xfrm>
              <a:off x="3571875" y="66675"/>
              <a:ext cx="2529781" cy="1743075"/>
            </xdr:xfrm>
            <a:graphic>
              <a:graphicData uri="http://schemas.microsoft.com/office/drawing/2010/slicer">
                <sle:slicer xmlns:sle="http://schemas.microsoft.com/office/drawing/2010/slicer" name="Relevent Area"/>
              </a:graphicData>
            </a:graphic>
          </xdr:graphicFrame>
        </mc:Choice>
        <mc:Fallback xmlns="">
          <xdr:sp macro="" textlink="">
            <xdr:nvSpPr>
              <xdr:cNvPr id="0" name=""/>
              <xdr:cNvSpPr>
                <a:spLocks noTextEdit="1"/>
              </xdr:cNvSpPr>
            </xdr:nvSpPr>
            <xdr:spPr>
              <a:xfrm>
                <a:off x="3762375" y="57150"/>
                <a:ext cx="2714625" cy="180885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nvGrpSpPr>
          <xdr:cNvPr id="20" name="Group 19">
            <a:extLst>
              <a:ext uri="{FF2B5EF4-FFF2-40B4-BE49-F238E27FC236}">
                <a16:creationId xmlns:a16="http://schemas.microsoft.com/office/drawing/2014/main" id="{02800C9C-CD5D-4AD2-951C-7A4E243F00CF}"/>
              </a:ext>
            </a:extLst>
          </xdr:cNvPr>
          <xdr:cNvGrpSpPr/>
        </xdr:nvGrpSpPr>
        <xdr:grpSpPr>
          <a:xfrm>
            <a:off x="6139047" y="75854"/>
            <a:ext cx="6620625" cy="2776424"/>
            <a:chOff x="6139047" y="75854"/>
            <a:chExt cx="6620625" cy="2776424"/>
          </a:xfrm>
        </xdr:grpSpPr>
        <mc:AlternateContent xmlns:mc="http://schemas.openxmlformats.org/markup-compatibility/2006" xmlns:a14="http://schemas.microsoft.com/office/drawing/2010/main">
          <mc:Choice Requires="a14">
            <xdr:graphicFrame macro="">
              <xdr:nvGraphicFramePr>
                <xdr:cNvPr id="4" name="Disability">
                  <a:extLst>
                    <a:ext uri="{FF2B5EF4-FFF2-40B4-BE49-F238E27FC236}">
                      <a16:creationId xmlns:a16="http://schemas.microsoft.com/office/drawing/2014/main" id="{0A776DAB-BEB7-4E5F-AE5A-1273A7AB2753}"/>
                    </a:ext>
                  </a:extLst>
                </xdr:cNvPr>
                <xdr:cNvGraphicFramePr/>
              </xdr:nvGraphicFramePr>
              <xdr:xfrm>
                <a:off x="7805923" y="75854"/>
                <a:ext cx="1620000" cy="900000"/>
              </xdr:xfrm>
              <a:graphic>
                <a:graphicData uri="http://schemas.microsoft.com/office/drawing/2010/slicer">
                  <sle:slicer xmlns:sle="http://schemas.microsoft.com/office/drawing/2010/slicer" name="Disability"/>
                </a:graphicData>
              </a:graphic>
            </xdr:graphicFrame>
          </mc:Choice>
          <mc:Fallback xmlns="">
            <xdr:sp macro="" textlink="">
              <xdr:nvSpPr>
                <xdr:cNvPr id="0" name=""/>
                <xdr:cNvSpPr>
                  <a:spLocks noTextEdit="1"/>
                </xdr:cNvSpPr>
              </xdr:nvSpPr>
              <xdr:spPr>
                <a:xfrm>
                  <a:off x="8305793" y="66675"/>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6" name="Family Status">
                  <a:extLst>
                    <a:ext uri="{FF2B5EF4-FFF2-40B4-BE49-F238E27FC236}">
                      <a16:creationId xmlns:a16="http://schemas.microsoft.com/office/drawing/2014/main" id="{5C3CFC75-C40F-4D13-A389-8DD7C1429AE8}"/>
                    </a:ext>
                  </a:extLst>
                </xdr:cNvPr>
                <xdr:cNvGraphicFramePr/>
              </xdr:nvGraphicFramePr>
              <xdr:xfrm>
                <a:off x="6139047" y="75854"/>
                <a:ext cx="1620000" cy="900000"/>
              </xdr:xfrm>
              <a:graphic>
                <a:graphicData uri="http://schemas.microsoft.com/office/drawing/2010/slicer">
                  <sle:slicer xmlns:sle="http://schemas.microsoft.com/office/drawing/2010/slicer" name="Family Status"/>
                </a:graphicData>
              </a:graphic>
            </xdr:graphicFrame>
          </mc:Choice>
          <mc:Fallback xmlns="">
            <xdr:sp macro="" textlink="">
              <xdr:nvSpPr>
                <xdr:cNvPr id="0" name=""/>
                <xdr:cNvSpPr>
                  <a:spLocks noTextEdit="1"/>
                </xdr:cNvSpPr>
              </xdr:nvSpPr>
              <xdr:spPr>
                <a:xfrm>
                  <a:off x="6517123" y="66675"/>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3" name="Employment Status">
                  <a:extLst>
                    <a:ext uri="{FF2B5EF4-FFF2-40B4-BE49-F238E27FC236}">
                      <a16:creationId xmlns:a16="http://schemas.microsoft.com/office/drawing/2014/main" id="{63BED198-DEEC-4070-9768-F91AB49DE5F6}"/>
                    </a:ext>
                  </a:extLst>
                </xdr:cNvPr>
                <xdr:cNvGraphicFramePr/>
              </xdr:nvGraphicFramePr>
              <xdr:xfrm>
                <a:off x="6139047" y="1018828"/>
                <a:ext cx="1620000" cy="900000"/>
              </xdr:xfrm>
              <a:graphic>
                <a:graphicData uri="http://schemas.microsoft.com/office/drawing/2010/slicer">
                  <sle:slicer xmlns:sle="http://schemas.microsoft.com/office/drawing/2010/slicer" name="Employment Status"/>
                </a:graphicData>
              </a:graphic>
            </xdr:graphicFrame>
          </mc:Choice>
          <mc:Fallback xmlns="">
            <xdr:sp macro="" textlink="">
              <xdr:nvSpPr>
                <xdr:cNvPr id="0" name=""/>
                <xdr:cNvSpPr>
                  <a:spLocks noTextEdit="1"/>
                </xdr:cNvSpPr>
              </xdr:nvSpPr>
              <xdr:spPr>
                <a:xfrm>
                  <a:off x="6517123" y="1045234"/>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4" name="Gender/Sex">
                  <a:extLst>
                    <a:ext uri="{FF2B5EF4-FFF2-40B4-BE49-F238E27FC236}">
                      <a16:creationId xmlns:a16="http://schemas.microsoft.com/office/drawing/2014/main" id="{0126B46D-284D-40D6-8D75-B1F291EE988F}"/>
                    </a:ext>
                  </a:extLst>
                </xdr:cNvPr>
                <xdr:cNvGraphicFramePr/>
              </xdr:nvGraphicFramePr>
              <xdr:xfrm>
                <a:off x="7815448" y="1018828"/>
                <a:ext cx="1620000" cy="900000"/>
              </xdr:xfrm>
              <a:graphic>
                <a:graphicData uri="http://schemas.microsoft.com/office/drawing/2010/slicer">
                  <sle:slicer xmlns:sle="http://schemas.microsoft.com/office/drawing/2010/slicer" name="Gender/Sex"/>
                </a:graphicData>
              </a:graphic>
            </xdr:graphicFrame>
          </mc:Choice>
          <mc:Fallback xmlns="">
            <xdr:sp macro="" textlink="">
              <xdr:nvSpPr>
                <xdr:cNvPr id="0" name=""/>
                <xdr:cNvSpPr>
                  <a:spLocks noTextEdit="1"/>
                </xdr:cNvSpPr>
              </xdr:nvSpPr>
              <xdr:spPr>
                <a:xfrm>
                  <a:off x="8316014" y="1045234"/>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5" name="Marital Status">
                  <a:extLst>
                    <a:ext uri="{FF2B5EF4-FFF2-40B4-BE49-F238E27FC236}">
                      <a16:creationId xmlns:a16="http://schemas.microsoft.com/office/drawing/2014/main" id="{3C5D1650-4E4B-43B4-BFFC-E5BAAA5FE176}"/>
                    </a:ext>
                  </a:extLst>
                </xdr:cNvPr>
                <xdr:cNvGraphicFramePr/>
              </xdr:nvGraphicFramePr>
              <xdr:xfrm>
                <a:off x="9463273" y="75854"/>
                <a:ext cx="1620000" cy="900000"/>
              </xdr:xfrm>
              <a:graphic>
                <a:graphicData uri="http://schemas.microsoft.com/office/drawing/2010/slicer">
                  <sle:slicer xmlns:sle="http://schemas.microsoft.com/office/drawing/2010/slicer" name="Marital Status"/>
                </a:graphicData>
              </a:graphic>
            </xdr:graphicFrame>
          </mc:Choice>
          <mc:Fallback xmlns="">
            <xdr:sp macro="" textlink="">
              <xdr:nvSpPr>
                <xdr:cNvPr id="0" name=""/>
                <xdr:cNvSpPr>
                  <a:spLocks noTextEdit="1"/>
                </xdr:cNvSpPr>
              </xdr:nvSpPr>
              <xdr:spPr>
                <a:xfrm>
                  <a:off x="10084242" y="66675"/>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6" name="Race (Nationality?)">
                  <a:extLst>
                    <a:ext uri="{FF2B5EF4-FFF2-40B4-BE49-F238E27FC236}">
                      <a16:creationId xmlns:a16="http://schemas.microsoft.com/office/drawing/2014/main" id="{127C52C4-0BE1-4C0A-B906-033773F3FF1D}"/>
                    </a:ext>
                  </a:extLst>
                </xdr:cNvPr>
                <xdr:cNvGraphicFramePr/>
              </xdr:nvGraphicFramePr>
              <xdr:xfrm>
                <a:off x="9472798" y="1018828"/>
                <a:ext cx="1620000" cy="900000"/>
              </xdr:xfrm>
              <a:graphic>
                <a:graphicData uri="http://schemas.microsoft.com/office/drawing/2010/slicer">
                  <sle:slicer xmlns:sle="http://schemas.microsoft.com/office/drawing/2010/slicer" name="Race (Nationality?)"/>
                </a:graphicData>
              </a:graphic>
            </xdr:graphicFrame>
          </mc:Choice>
          <mc:Fallback xmlns="">
            <xdr:sp macro="" textlink="">
              <xdr:nvSpPr>
                <xdr:cNvPr id="0" name=""/>
                <xdr:cNvSpPr>
                  <a:spLocks noTextEdit="1"/>
                </xdr:cNvSpPr>
              </xdr:nvSpPr>
              <xdr:spPr>
                <a:xfrm>
                  <a:off x="10094463" y="1045234"/>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7" name="Religion">
                  <a:extLst>
                    <a:ext uri="{FF2B5EF4-FFF2-40B4-BE49-F238E27FC236}">
                      <a16:creationId xmlns:a16="http://schemas.microsoft.com/office/drawing/2014/main" id="{50A1FA68-0665-4F4C-A61F-BA80EBF25A56}"/>
                    </a:ext>
                  </a:extLst>
                </xdr:cNvPr>
                <xdr:cNvGraphicFramePr/>
              </xdr:nvGraphicFramePr>
              <xdr:xfrm>
                <a:off x="11130147" y="75854"/>
                <a:ext cx="1620000" cy="900000"/>
              </xdr:xfrm>
              <a:graphic>
                <a:graphicData uri="http://schemas.microsoft.com/office/drawing/2010/slicer">
                  <sle:slicer xmlns:sle="http://schemas.microsoft.com/office/drawing/2010/slicer" name="Religion"/>
                </a:graphicData>
              </a:graphic>
            </xdr:graphicFrame>
          </mc:Choice>
          <mc:Fallback xmlns="">
            <xdr:sp macro="" textlink="">
              <xdr:nvSpPr>
                <xdr:cNvPr id="0" name=""/>
                <xdr:cNvSpPr>
                  <a:spLocks noTextEdit="1"/>
                </xdr:cNvSpPr>
              </xdr:nvSpPr>
              <xdr:spPr>
                <a:xfrm>
                  <a:off x="11872910" y="66675"/>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8" name="Sexual Orientation">
                  <a:extLst>
                    <a:ext uri="{FF2B5EF4-FFF2-40B4-BE49-F238E27FC236}">
                      <a16:creationId xmlns:a16="http://schemas.microsoft.com/office/drawing/2014/main" id="{AC9FB20D-DF03-44E2-827A-16A805914249}"/>
                    </a:ext>
                  </a:extLst>
                </xdr:cNvPr>
                <xdr:cNvGraphicFramePr/>
              </xdr:nvGraphicFramePr>
              <xdr:xfrm>
                <a:off x="11139672" y="1018829"/>
                <a:ext cx="1620000" cy="900000"/>
              </xdr:xfrm>
              <a:graphic>
                <a:graphicData uri="http://schemas.microsoft.com/office/drawing/2010/slicer">
                  <sle:slicer xmlns:sle="http://schemas.microsoft.com/office/drawing/2010/slicer" name="Sexual Orientation"/>
                </a:graphicData>
              </a:graphic>
            </xdr:graphicFrame>
          </mc:Choice>
          <mc:Fallback xmlns="">
            <xdr:sp macro="" textlink="">
              <xdr:nvSpPr>
                <xdr:cNvPr id="0" name=""/>
                <xdr:cNvSpPr>
                  <a:spLocks noTextEdit="1"/>
                </xdr:cNvSpPr>
              </xdr:nvSpPr>
              <xdr:spPr>
                <a:xfrm>
                  <a:off x="11883131" y="1045235"/>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19" name="Traveller Commmunity">
                  <a:extLst>
                    <a:ext uri="{FF2B5EF4-FFF2-40B4-BE49-F238E27FC236}">
                      <a16:creationId xmlns:a16="http://schemas.microsoft.com/office/drawing/2014/main" id="{C0C8EC3A-A32E-4AF1-A7C0-4542692BB484}"/>
                    </a:ext>
                  </a:extLst>
                </xdr:cNvPr>
                <xdr:cNvGraphicFramePr/>
              </xdr:nvGraphicFramePr>
              <xdr:xfrm>
                <a:off x="9472798" y="1952278"/>
                <a:ext cx="1620000" cy="900000"/>
              </xdr:xfrm>
              <a:graphic>
                <a:graphicData uri="http://schemas.microsoft.com/office/drawing/2010/slicer">
                  <sle:slicer xmlns:sle="http://schemas.microsoft.com/office/drawing/2010/slicer" name="Traveller Commmunity"/>
                </a:graphicData>
              </a:graphic>
            </xdr:graphicFrame>
          </mc:Choice>
          <mc:Fallback xmlns="">
            <xdr:sp macro="" textlink="">
              <xdr:nvSpPr>
                <xdr:cNvPr id="0" name=""/>
                <xdr:cNvSpPr>
                  <a:spLocks noTextEdit="1"/>
                </xdr:cNvSpPr>
              </xdr:nvSpPr>
              <xdr:spPr>
                <a:xfrm>
                  <a:off x="10094463" y="2013910"/>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mc:AlternateContent xmlns:mc="http://schemas.openxmlformats.org/markup-compatibility/2006" xmlns:a14="http://schemas.microsoft.com/office/drawing/2010/main">
        <mc:Choice Requires="a14">
          <xdr:graphicFrame macro="">
            <xdr:nvGraphicFramePr>
              <xdr:cNvPr id="21" name="Age/DOB">
                <a:extLst>
                  <a:ext uri="{FF2B5EF4-FFF2-40B4-BE49-F238E27FC236}">
                    <a16:creationId xmlns:a16="http://schemas.microsoft.com/office/drawing/2014/main" id="{60890A99-A91A-44D2-8562-178D4FC91335}"/>
                  </a:ext>
                </a:extLst>
              </xdr:cNvPr>
              <xdr:cNvGraphicFramePr/>
            </xdr:nvGraphicFramePr>
            <xdr:xfrm>
              <a:off x="7824973" y="1952278"/>
              <a:ext cx="1620000" cy="900000"/>
            </xdr:xfrm>
            <a:graphic>
              <a:graphicData uri="http://schemas.microsoft.com/office/drawing/2010/slicer">
                <sle:slicer xmlns:sle="http://schemas.microsoft.com/office/drawing/2010/slicer" name="Age/DOB"/>
              </a:graphicData>
            </a:graphic>
          </xdr:graphicFrame>
        </mc:Choice>
        <mc:Fallback xmlns="">
          <xdr:sp macro="" textlink="">
            <xdr:nvSpPr>
              <xdr:cNvPr id="0" name=""/>
              <xdr:cNvSpPr>
                <a:spLocks noTextEdit="1"/>
              </xdr:cNvSpPr>
            </xdr:nvSpPr>
            <xdr:spPr>
              <a:xfrm>
                <a:off x="8326236" y="2013910"/>
                <a:ext cx="1738369" cy="933964"/>
              </a:xfrm>
              <a:prstGeom prst="rect">
                <a:avLst/>
              </a:prstGeom>
              <a:solidFill>
                <a:prstClr val="white"/>
              </a:solidFill>
              <a:ln w="1">
                <a:solidFill>
                  <a:prstClr val="green"/>
                </a:solidFill>
              </a:ln>
            </xdr:spPr>
            <xdr:txBody>
              <a:bodyPr vertOverflow="clip" horzOverflow="clip"/>
              <a:lstStyle/>
              <a:p>
                <a:r>
                  <a:rPr lang="en-I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ma Hogan" refreshedDate="44117.419261111114" backgroundQuery="1" createdVersion="6" refreshedVersion="6" minRefreshableVersion="3" recordCount="0" supportSubquery="1" supportAdvancedDrill="1" xr:uid="{1FDC0259-9F0C-4982-8689-BCF3156D2BD9}">
  <cacheSource type="external" connectionId="1"/>
  <cacheFields count="10">
    <cacheField name="[Measures].[Sum of Age/DOB]" caption="Sum of Age/DOB" numFmtId="0" hierarchy="25" level="32767"/>
    <cacheField name="[Measures].[Sum of Gender/Sex]" caption="Sum of Gender/Sex" numFmtId="0" hierarchy="26" level="32767"/>
    <cacheField name="[Measures].[Sum of Disability]" caption="Sum of Disability" numFmtId="0" hierarchy="27" level="32767"/>
    <cacheField name="[Measures].[Sum of Religion]" caption="Sum of Religion" numFmtId="0" hierarchy="28" level="32767"/>
    <cacheField name="[Measures].[Sum of Sexual Orientation]" caption="Sum of Sexual Orientation" numFmtId="0" hierarchy="30" level="32767"/>
    <cacheField name="[Table1].[Relevent Area].[Relevent Area]" caption="Relevent Area" numFmtId="0" hierarchy="3" level="1">
      <sharedItems containsBlank="1" count="9">
        <m/>
        <s v="Culture &amp; Identity"/>
        <s v="Education &amp; Skills"/>
        <s v="Health"/>
        <s v="Housing"/>
        <s v="Income &amp; Wealth"/>
        <s v="Jobs &amp; Earnings"/>
        <s v="Living Standards"/>
        <s v="Personal Security"/>
      </sharedItems>
    </cacheField>
    <cacheField name="[Measures].[Sum of Marital Status]" caption="Sum of Marital Status" numFmtId="0" hierarchy="32" level="32767"/>
    <cacheField name="[Measures].[Sum of Family Status]" caption="Sum of Family Status" numFmtId="0" hierarchy="33" level="32767"/>
    <cacheField name="[Measures].[Sum of Race (Nationality?)]" caption="Sum of Race (Nationality?)" numFmtId="0" hierarchy="34" level="32767"/>
    <cacheField name="[Measures].[Sum of Traveller Commmunity]" caption="Sum of Traveller Commmunity" numFmtId="0" hierarchy="35" level="32767"/>
  </cacheFields>
  <cacheHierarchies count="36">
    <cacheHierarchy uniqueName="[Table1].[Contact]" caption="Contact" attribute="1" defaultMemberUniqueName="[Table1].[Contact].[All]" allUniqueName="[Table1].[Contact].[All]" dimensionUniqueName="[Table1]" displayFolder="" count="0" memberValueDatatype="130" unbalanced="0"/>
    <cacheHierarchy uniqueName="[Table1].[Flow Title]" caption="Flow Title" attribute="1" defaultMemberUniqueName="[Table1].[Flow Title].[All]" allUniqueName="[Table1].[Flow Title].[All]" dimensionUniqueName="[Table1]" displayFolder="" count="0" memberValueDatatype="130" unbalanced="0"/>
    <cacheHierarchy uniqueName="[Table1].[Flow Description]" caption="Flow Description" attribute="1" defaultMemberUniqueName="[Table1].[Flow Description].[All]" allUniqueName="[Table1].[Flow Description].[All]" dimensionUniqueName="[Table1]" displayFolder="" count="0" memberValueDatatype="130" unbalanced="0"/>
    <cacheHierarchy uniqueName="[Table1].[Relevent Area]" caption="Relevent Area" attribute="1" defaultMemberUniqueName="[Table1].[Relevent Area].[All]" allUniqueName="[Table1].[Relevent Area].[All]" dimensionUniqueName="[Table1]" displayFolder="" count="2" memberValueDatatype="130" unbalanced="0">
      <fieldsUsage count="2">
        <fieldUsage x="-1"/>
        <fieldUsage x="5"/>
      </fieldsUsage>
    </cacheHierarchy>
    <cacheHierarchy uniqueName="[Table1].[Type of Data]" caption="Type of Data" attribute="1" defaultMemberUniqueName="[Table1].[Type of Data].[All]" allUniqueName="[Table1].[Type of Data].[All]" dimensionUniqueName="[Table1]" displayFolder="" count="0" memberValueDatatype="130" unbalanced="0"/>
    <cacheHierarchy uniqueName="[Table1].[Type of Data Collection]" caption="Type of Data Collection" attribute="1" defaultMemberUniqueName="[Table1].[Type of Data Collection].[All]" allUniqueName="[Table1].[Type of Data Collection].[All]" dimensionUniqueName="[Table1]" displayFolder="" count="0" memberValueDatatype="130" unbalanced="0"/>
    <cacheHierarchy uniqueName="[Table1].[If Survey, number of participants]" caption="If Survey, number of participants" attribute="1" defaultMemberUniqueName="[Table1].[If Survey, number of participants].[All]" allUniqueName="[Table1].[If Survey, number of participants].[All]" dimensionUniqueName="[Table1]" displayFolder="" count="0" memberValueDatatype="130" unbalanced="0"/>
    <cacheHierarchy uniqueName="[Table1].[Unique Identifier Available? (PPSN)]" caption="Unique Identifier Available? (PPSN)" attribute="1" defaultMemberUniqueName="[Table1].[Unique Identifier Available? (PPSN)].[All]" allUniqueName="[Table1].[Unique Identifier Available? (PPSN)].[All]" dimensionUniqueName="[Table1]" displayFolder="" count="0" memberValueDatatype="130" unbalanced="0"/>
    <cacheHierarchy uniqueName="[Table1].[Most recent Date]" caption="Most recent Date" attribute="1" defaultMemberUniqueName="[Table1].[Most recent Date].[All]" allUniqueName="[Table1].[Most recent Date].[All]" dimensionUniqueName="[Table1]" displayFolder="" count="0" memberValueDatatype="130" unbalanced="0"/>
    <cacheHierarchy uniqueName="[Table1].[First Year available]" caption="First Year available" attribute="1" defaultMemberUniqueName="[Table1].[First Year available].[All]" allUniqueName="[Table1].[First Year available].[All]" dimensionUniqueName="[Table1]" displayFolder="" count="0" memberValueDatatype="130" unbalanced="0"/>
    <cacheHierarchy uniqueName="[Table1].[Most recent Year available]" caption="Most recent Year available" attribute="1" defaultMemberUniqueName="[Table1].[Most recent Year available].[All]" allUniqueName="[Table1].[Most recent Year available].[All]" dimensionUniqueName="[Table1]" displayFolder="" count="0" memberValueDatatype="130" unbalanced="0"/>
    <cacheHierarchy uniqueName="[Table1].[Frequency]" caption="Frequency" attribute="1" defaultMemberUniqueName="[Table1].[Frequency].[All]" allUniqueName="[Table1].[Frequency].[All]" dimensionUniqueName="[Table1]" displayFolder="" count="0" memberValueDatatype="130" unbalanced="0"/>
    <cacheHierarchy uniqueName="[Table1].[Age/DOB]" caption="Age/DOB" attribute="1" defaultMemberUniqueName="[Table1].[Age/DOB].[All]" allUniqueName="[Table1].[Age/DOB].[All]" dimensionUniqueName="[Table1]" displayFolder="" count="2" memberValueDatatype="20" unbalanced="0"/>
    <cacheHierarchy uniqueName="[Table1].[Gender/Sex]" caption="Gender/Sex" attribute="1" defaultMemberUniqueName="[Table1].[Gender/Sex].[All]" allUniqueName="[Table1].[Gender/Sex].[All]" dimensionUniqueName="[Table1]" displayFolder="" count="2" memberValueDatatype="20" unbalanced="0"/>
    <cacheHierarchy uniqueName="[Table1].[Disability]" caption="Disability" attribute="1" defaultMemberUniqueName="[Table1].[Disability].[All]" allUniqueName="[Table1].[Disability].[All]" dimensionUniqueName="[Table1]" displayFolder="" count="2" memberValueDatatype="20" unbalanced="0"/>
    <cacheHierarchy uniqueName="[Table1].[Marital Status]" caption="Marital Status" attribute="1" defaultMemberUniqueName="[Table1].[Marital Status].[All]" allUniqueName="[Table1].[Marital Status].[All]" dimensionUniqueName="[Table1]" displayFolder="" count="2" memberValueDatatype="20" unbalanced="0"/>
    <cacheHierarchy uniqueName="[Table1].[Family Status]" caption="Family Status" attribute="1" defaultMemberUniqueName="[Table1].[Family Status].[All]" allUniqueName="[Table1].[Family Status].[All]" dimensionUniqueName="[Table1]" displayFolder="" count="2" memberValueDatatype="20" unbalanced="0"/>
    <cacheHierarchy uniqueName="[Table1].[Race (Nationality?)]" caption="Race (Nationality?)" attribute="1" defaultMemberUniqueName="[Table1].[Race (Nationality?)].[All]" allUniqueName="[Table1].[Race (Nationality?)].[All]" dimensionUniqueName="[Table1]" displayFolder="" count="2" memberValueDatatype="20" unbalanced="0"/>
    <cacheHierarchy uniqueName="[Table1].[Religion]" caption="Religion" attribute="1" defaultMemberUniqueName="[Table1].[Religion].[All]" allUniqueName="[Table1].[Religion].[All]" dimensionUniqueName="[Table1]" displayFolder="" count="2" memberValueDatatype="20" unbalanced="0"/>
    <cacheHierarchy uniqueName="[Table1].[Traveller Commmunity]" caption="Traveller Commmunity" attribute="1" defaultMemberUniqueName="[Table1].[Traveller Commmunity].[All]" allUniqueName="[Table1].[Traveller Commmunity].[All]" dimensionUniqueName="[Table1]" displayFolder="" count="2" memberValueDatatype="20" unbalanced="0"/>
    <cacheHierarchy uniqueName="[Table1].[Sexual Orientation]" caption="Sexual Orientation" attribute="1" defaultMemberUniqueName="[Table1].[Sexual Orientation].[All]" allUniqueName="[Table1].[Sexual Orientation].[All]" dimensionUniqueName="[Table1]" displayFolder="" count="2" memberValueDatatype="20" unbalanced="0"/>
    <cacheHierarchy uniqueName="[Table1].[Employment Status]" caption="Employment Status" attribute="1" defaultMemberUniqueName="[Table1].[Employment Status].[All]" allUniqueName="[Table1].[Employment Status].[All]" dimensionUniqueName="[Table1]" displayFolder="" count="2" memberValueDatatype="20" unbalanced="0"/>
    <cacheHierarchy uniqueName="[Table1].[Notes]" caption="Notes" attribute="1" defaultMemberUniqueName="[Table1].[Notes].[All]" allUniqueName="[Table1].[Notes].[All]" dimensionUniqueName="[Table1]" displayFolder="" count="0" memberValueDatatype="130"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Age/DOB]" caption="Sum of Age/DOB" measure="1" displayFolder="" measureGroup="Table1" count="0" oneField="1" hidden="1">
      <fieldsUsage count="1">
        <fieldUsage x="0"/>
      </fieldsUsage>
      <extLst>
        <ext xmlns:x15="http://schemas.microsoft.com/office/spreadsheetml/2010/11/main" uri="{B97F6D7D-B522-45F9-BDA1-12C45D357490}">
          <x15:cacheHierarchy aggregatedColumn="12"/>
        </ext>
      </extLst>
    </cacheHierarchy>
    <cacheHierarchy uniqueName="[Measures].[Sum of Gender/Sex]" caption="Sum of Gender/Sex" measure="1" displayFolder="" measureGroup="Table1" count="0" oneField="1" hidden="1">
      <fieldsUsage count="1">
        <fieldUsage x="1"/>
      </fieldsUsage>
      <extLst>
        <ext xmlns:x15="http://schemas.microsoft.com/office/spreadsheetml/2010/11/main" uri="{B97F6D7D-B522-45F9-BDA1-12C45D357490}">
          <x15:cacheHierarchy aggregatedColumn="13"/>
        </ext>
      </extLst>
    </cacheHierarchy>
    <cacheHierarchy uniqueName="[Measures].[Sum of Disability]" caption="Sum of Disability" measure="1" displayFolder="" measureGroup="Table1" count="0" oneField="1" hidden="1">
      <fieldsUsage count="1">
        <fieldUsage x="2"/>
      </fieldsUsage>
      <extLst>
        <ext xmlns:x15="http://schemas.microsoft.com/office/spreadsheetml/2010/11/main" uri="{B97F6D7D-B522-45F9-BDA1-12C45D357490}">
          <x15:cacheHierarchy aggregatedColumn="14"/>
        </ext>
      </extLst>
    </cacheHierarchy>
    <cacheHierarchy uniqueName="[Measures].[Sum of Religion]" caption="Sum of Religion" measure="1" displayFolder="" measureGroup="Table1" count="0" oneField="1" hidden="1">
      <fieldsUsage count="1">
        <fieldUsage x="3"/>
      </fieldsUsage>
      <extLst>
        <ext xmlns:x15="http://schemas.microsoft.com/office/spreadsheetml/2010/11/main" uri="{B97F6D7D-B522-45F9-BDA1-12C45D357490}">
          <x15:cacheHierarchy aggregatedColumn="18"/>
        </ext>
      </extLst>
    </cacheHierarchy>
    <cacheHierarchy uniqueName="[Measures].[Count of Traveller Commmunity]" caption="Count of Traveller Commmunity" measure="1" displayFolder="" measureGroup="Table1" count="0" hidden="1">
      <extLst>
        <ext xmlns:x15="http://schemas.microsoft.com/office/spreadsheetml/2010/11/main" uri="{B97F6D7D-B522-45F9-BDA1-12C45D357490}">
          <x15:cacheHierarchy aggregatedColumn="19"/>
        </ext>
      </extLst>
    </cacheHierarchy>
    <cacheHierarchy uniqueName="[Measures].[Sum of Sexual Orientation]" caption="Sum of Sexual Orientation" measure="1" displayFolder="" measureGroup="Table1" count="0" oneField="1" hidden="1">
      <fieldsUsage count="1">
        <fieldUsage x="4"/>
      </fieldsUsage>
      <extLst>
        <ext xmlns:x15="http://schemas.microsoft.com/office/spreadsheetml/2010/11/main" uri="{B97F6D7D-B522-45F9-BDA1-12C45D357490}">
          <x15:cacheHierarchy aggregatedColumn="20"/>
        </ext>
      </extLst>
    </cacheHierarchy>
    <cacheHierarchy uniqueName="[Measures].[Sum of Employment Status]" caption="Sum of Employment Status" measure="1" displayFolder="" measureGroup="Table1" count="0" hidden="1">
      <extLst>
        <ext xmlns:x15="http://schemas.microsoft.com/office/spreadsheetml/2010/11/main" uri="{B97F6D7D-B522-45F9-BDA1-12C45D357490}">
          <x15:cacheHierarchy aggregatedColumn="21"/>
        </ext>
      </extLst>
    </cacheHierarchy>
    <cacheHierarchy uniqueName="[Measures].[Sum of Marital Status]" caption="Sum of Marital Status" measure="1" displayFolder="" measureGroup="Table1" count="0" oneField="1" hidden="1">
      <fieldsUsage count="1">
        <fieldUsage x="6"/>
      </fieldsUsage>
      <extLst>
        <ext xmlns:x15="http://schemas.microsoft.com/office/spreadsheetml/2010/11/main" uri="{B97F6D7D-B522-45F9-BDA1-12C45D357490}">
          <x15:cacheHierarchy aggregatedColumn="15"/>
        </ext>
      </extLst>
    </cacheHierarchy>
    <cacheHierarchy uniqueName="[Measures].[Sum of Family Status]" caption="Sum of Family Status" measure="1" displayFolder="" measureGroup="Table1" count="0" oneField="1" hidden="1">
      <fieldsUsage count="1">
        <fieldUsage x="7"/>
      </fieldsUsage>
      <extLst>
        <ext xmlns:x15="http://schemas.microsoft.com/office/spreadsheetml/2010/11/main" uri="{B97F6D7D-B522-45F9-BDA1-12C45D357490}">
          <x15:cacheHierarchy aggregatedColumn="16"/>
        </ext>
      </extLst>
    </cacheHierarchy>
    <cacheHierarchy uniqueName="[Measures].[Sum of Race (Nationality?)]" caption="Sum of Race (Nationality?)" measure="1" displayFolder="" measureGroup="Table1" count="0" oneField="1" hidden="1">
      <fieldsUsage count="1">
        <fieldUsage x="8"/>
      </fieldsUsage>
      <extLst>
        <ext xmlns:x15="http://schemas.microsoft.com/office/spreadsheetml/2010/11/main" uri="{B97F6D7D-B522-45F9-BDA1-12C45D357490}">
          <x15:cacheHierarchy aggregatedColumn="17"/>
        </ext>
      </extLst>
    </cacheHierarchy>
    <cacheHierarchy uniqueName="[Measures].[Sum of Traveller Commmunity]" caption="Sum of Traveller Commmunity" measure="1" displayFolder="" measureGroup="Table1" count="0" oneField="1" hidden="1">
      <fieldsUsage count="1">
        <fieldUsage x="9"/>
      </fieldsUsage>
      <extLst>
        <ext xmlns:x15="http://schemas.microsoft.com/office/spreadsheetml/2010/11/main" uri="{B97F6D7D-B522-45F9-BDA1-12C45D357490}">
          <x15:cacheHierarchy aggregatedColumn="19"/>
        </ext>
      </extLst>
    </cacheHierarchy>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ma Hogan" refreshedDate="44074.399160300927" backgroundQuery="1" createdVersion="3" refreshedVersion="6" minRefreshableVersion="3" recordCount="0" supportSubquery="1" supportAdvancedDrill="1" xr:uid="{3A296123-5BD1-4A58-8A12-430DAD4F22A9}">
  <cacheSource type="external" connectionId="1">
    <extLst>
      <ext xmlns:x14="http://schemas.microsoft.com/office/spreadsheetml/2009/9/main" uri="{F057638F-6D5F-4e77-A914-E7F072B9BCA8}">
        <x14:sourceConnection name="ThisWorkbookDataModel"/>
      </ext>
    </extLst>
  </cacheSource>
  <cacheFields count="0"/>
  <cacheHierarchies count="36">
    <cacheHierarchy uniqueName="[Table1].[Contact]" caption="Contact" attribute="1" defaultMemberUniqueName="[Table1].[Contact].[All]" allUniqueName="[Table1].[Contact].[All]" dimensionUniqueName="[Table1]" displayFolder="" count="0" memberValueDatatype="130" unbalanced="0"/>
    <cacheHierarchy uniqueName="[Table1].[Flow Title]" caption="Flow Title" attribute="1" defaultMemberUniqueName="[Table1].[Flow Title].[All]" allUniqueName="[Table1].[Flow Title].[All]" dimensionUniqueName="[Table1]" displayFolder="" count="0" memberValueDatatype="130" unbalanced="0"/>
    <cacheHierarchy uniqueName="[Table1].[Flow Description]" caption="Flow Description" attribute="1" defaultMemberUniqueName="[Table1].[Flow Description].[All]" allUniqueName="[Table1].[Flow Description].[All]" dimensionUniqueName="[Table1]" displayFolder="" count="0" memberValueDatatype="130" unbalanced="0"/>
    <cacheHierarchy uniqueName="[Table1].[Relevent Area]" caption="Relevent Area" attribute="1" defaultMemberUniqueName="[Table1].[Relevent Area].[All]" allUniqueName="[Table1].[Relevent Area].[All]" dimensionUniqueName="[Table1]" displayFolder="" count="2" memberValueDatatype="130" unbalanced="0"/>
    <cacheHierarchy uniqueName="[Table1].[Type of Data]" caption="Type of Data" attribute="1" defaultMemberUniqueName="[Table1].[Type of Data].[All]" allUniqueName="[Table1].[Type of Data].[All]" dimensionUniqueName="[Table1]" displayFolder="" count="0" memberValueDatatype="130" unbalanced="0"/>
    <cacheHierarchy uniqueName="[Table1].[Type of Data Collection]" caption="Type of Data Collection" attribute="1" defaultMemberUniqueName="[Table1].[Type of Data Collection].[All]" allUniqueName="[Table1].[Type of Data Collection].[All]" dimensionUniqueName="[Table1]" displayFolder="" count="0" memberValueDatatype="130" unbalanced="0"/>
    <cacheHierarchy uniqueName="[Table1].[If Survey, number of participants]" caption="If Survey, number of participants" attribute="1" defaultMemberUniqueName="[Table1].[If Survey, number of participants].[All]" allUniqueName="[Table1].[If Survey, number of participants].[All]" dimensionUniqueName="[Table1]" displayFolder="" count="0" memberValueDatatype="130" unbalanced="0"/>
    <cacheHierarchy uniqueName="[Table1].[Unique Identifier Available? (PPSN)]" caption="Unique Identifier Available? (PPSN)" attribute="1" defaultMemberUniqueName="[Table1].[Unique Identifier Available? (PPSN)].[All]" allUniqueName="[Table1].[Unique Identifier Available? (PPSN)].[All]" dimensionUniqueName="[Table1]" displayFolder="" count="0" memberValueDatatype="130" unbalanced="0"/>
    <cacheHierarchy uniqueName="[Table1].[Most recent Date]" caption="Most recent Date" attribute="1" defaultMemberUniqueName="[Table1].[Most recent Date].[All]" allUniqueName="[Table1].[Most recent Date].[All]" dimensionUniqueName="[Table1]" displayFolder="" count="0" memberValueDatatype="130" unbalanced="0"/>
    <cacheHierarchy uniqueName="[Table1].[First Year available]" caption="First Year available" attribute="1" defaultMemberUniqueName="[Table1].[First Year available].[All]" allUniqueName="[Table1].[First Year available].[All]" dimensionUniqueName="[Table1]" displayFolder="" count="0" memberValueDatatype="130" unbalanced="0"/>
    <cacheHierarchy uniqueName="[Table1].[Most recent Year available]" caption="Most recent Year available" attribute="1" defaultMemberUniqueName="[Table1].[Most recent Year available].[All]" allUniqueName="[Table1].[Most recent Year available].[All]" dimensionUniqueName="[Table1]" displayFolder="" count="0" memberValueDatatype="130" unbalanced="0"/>
    <cacheHierarchy uniqueName="[Table1].[Frequency]" caption="Frequency" attribute="1" defaultMemberUniqueName="[Table1].[Frequency].[All]" allUniqueName="[Table1].[Frequency].[All]" dimensionUniqueName="[Table1]" displayFolder="" count="0" memberValueDatatype="130" unbalanced="0"/>
    <cacheHierarchy uniqueName="[Table1].[Age/DOB]" caption="Age/DOB" attribute="1" defaultMemberUniqueName="[Table1].[Age/DOB].[All]" allUniqueName="[Table1].[Age/DOB].[All]" dimensionUniqueName="[Table1]" displayFolder="" count="2" memberValueDatatype="20" unbalanced="0"/>
    <cacheHierarchy uniqueName="[Table1].[Gender/Sex]" caption="Gender/Sex" attribute="1" defaultMemberUniqueName="[Table1].[Gender/Sex].[All]" allUniqueName="[Table1].[Gender/Sex].[All]" dimensionUniqueName="[Table1]" displayFolder="" count="2" memberValueDatatype="20" unbalanced="0"/>
    <cacheHierarchy uniqueName="[Table1].[Disability]" caption="Disability" attribute="1" defaultMemberUniqueName="[Table1].[Disability].[All]" allUniqueName="[Table1].[Disability].[All]" dimensionUniqueName="[Table1]" displayFolder="" count="2" memberValueDatatype="20" unbalanced="0"/>
    <cacheHierarchy uniqueName="[Table1].[Marital Status]" caption="Marital Status" attribute="1" defaultMemberUniqueName="[Table1].[Marital Status].[All]" allUniqueName="[Table1].[Marital Status].[All]" dimensionUniqueName="[Table1]" displayFolder="" count="2" memberValueDatatype="20" unbalanced="0"/>
    <cacheHierarchy uniqueName="[Table1].[Family Status]" caption="Family Status" attribute="1" defaultMemberUniqueName="[Table1].[Family Status].[All]" allUniqueName="[Table1].[Family Status].[All]" dimensionUniqueName="[Table1]" displayFolder="" count="2" memberValueDatatype="20" unbalanced="0"/>
    <cacheHierarchy uniqueName="[Table1].[Race (Nationality?)]" caption="Race (Nationality?)" attribute="1" defaultMemberUniqueName="[Table1].[Race (Nationality?)].[All]" allUniqueName="[Table1].[Race (Nationality?)].[All]" dimensionUniqueName="[Table1]" displayFolder="" count="2" memberValueDatatype="20" unbalanced="0"/>
    <cacheHierarchy uniqueName="[Table1].[Religion]" caption="Religion" attribute="1" defaultMemberUniqueName="[Table1].[Religion].[All]" allUniqueName="[Table1].[Religion].[All]" dimensionUniqueName="[Table1]" displayFolder="" count="2" memberValueDatatype="20" unbalanced="0"/>
    <cacheHierarchy uniqueName="[Table1].[Traveller Commmunity]" caption="Traveller Commmunity" attribute="1" defaultMemberUniqueName="[Table1].[Traveller Commmunity].[All]" allUniqueName="[Table1].[Traveller Commmunity].[All]" dimensionUniqueName="[Table1]" displayFolder="" count="2" memberValueDatatype="20" unbalanced="0"/>
    <cacheHierarchy uniqueName="[Table1].[Sexual Orientation]" caption="Sexual Orientation" attribute="1" defaultMemberUniqueName="[Table1].[Sexual Orientation].[All]" allUniqueName="[Table1].[Sexual Orientation].[All]" dimensionUniqueName="[Table1]" displayFolder="" count="2" memberValueDatatype="20" unbalanced="0"/>
    <cacheHierarchy uniqueName="[Table1].[Employment Status]" caption="Employment Status" attribute="1" defaultMemberUniqueName="[Table1].[Employment Status].[All]" allUniqueName="[Table1].[Employment Status].[All]" dimensionUniqueName="[Table1]" displayFolder="" count="2" memberValueDatatype="20" unbalanced="0"/>
    <cacheHierarchy uniqueName="[Table1].[Notes]" caption="Notes" attribute="1" defaultMemberUniqueName="[Table1].[Notes].[All]" allUniqueName="[Table1].[Notes].[All]" dimensionUniqueName="[Table1]" displayFolder="" count="0" memberValueDatatype="130"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y uniqueName="[Measures].[Sum of Age/DOB]" caption="Sum of Age/DOB" measure="1" displayFolder="" measureGroup="Table1" count="0" hidden="1">
      <extLst>
        <ext xmlns:x15="http://schemas.microsoft.com/office/spreadsheetml/2010/11/main" uri="{B97F6D7D-B522-45F9-BDA1-12C45D357490}">
          <x15:cacheHierarchy aggregatedColumn="12"/>
        </ext>
      </extLst>
    </cacheHierarchy>
    <cacheHierarchy uniqueName="[Measures].[Sum of Gender/Sex]" caption="Sum of Gender/Sex" measure="1" displayFolder="" measureGroup="Table1" count="0" hidden="1">
      <extLst>
        <ext xmlns:x15="http://schemas.microsoft.com/office/spreadsheetml/2010/11/main" uri="{B97F6D7D-B522-45F9-BDA1-12C45D357490}">
          <x15:cacheHierarchy aggregatedColumn="13"/>
        </ext>
      </extLst>
    </cacheHierarchy>
    <cacheHierarchy uniqueName="[Measures].[Sum of Disability]" caption="Sum of Disability" measure="1" displayFolder="" measureGroup="Table1" count="0" hidden="1">
      <extLst>
        <ext xmlns:x15="http://schemas.microsoft.com/office/spreadsheetml/2010/11/main" uri="{B97F6D7D-B522-45F9-BDA1-12C45D357490}">
          <x15:cacheHierarchy aggregatedColumn="14"/>
        </ext>
      </extLst>
    </cacheHierarchy>
    <cacheHierarchy uniqueName="[Measures].[Sum of Religion]" caption="Sum of Religion" measure="1" displayFolder="" measureGroup="Table1" count="0" hidden="1">
      <extLst>
        <ext xmlns:x15="http://schemas.microsoft.com/office/spreadsheetml/2010/11/main" uri="{B97F6D7D-B522-45F9-BDA1-12C45D357490}">
          <x15:cacheHierarchy aggregatedColumn="18"/>
        </ext>
      </extLst>
    </cacheHierarchy>
    <cacheHierarchy uniqueName="[Measures].[Count of Traveller Commmunity]" caption="Count of Traveller Commmunity" measure="1" displayFolder="" measureGroup="Table1" count="0" hidden="1">
      <extLst>
        <ext xmlns:x15="http://schemas.microsoft.com/office/spreadsheetml/2010/11/main" uri="{B97F6D7D-B522-45F9-BDA1-12C45D357490}">
          <x15:cacheHierarchy aggregatedColumn="19"/>
        </ext>
      </extLst>
    </cacheHierarchy>
    <cacheHierarchy uniqueName="[Measures].[Sum of Sexual Orientation]" caption="Sum of Sexual Orientation" measure="1" displayFolder="" measureGroup="Table1" count="0" hidden="1">
      <extLst>
        <ext xmlns:x15="http://schemas.microsoft.com/office/spreadsheetml/2010/11/main" uri="{B97F6D7D-B522-45F9-BDA1-12C45D357490}">
          <x15:cacheHierarchy aggregatedColumn="20"/>
        </ext>
      </extLst>
    </cacheHierarchy>
    <cacheHierarchy uniqueName="[Measures].[Sum of Employment Status]" caption="Sum of Employment Status" measure="1" displayFolder="" measureGroup="Table1" count="0" hidden="1">
      <extLst>
        <ext xmlns:x15="http://schemas.microsoft.com/office/spreadsheetml/2010/11/main" uri="{B97F6D7D-B522-45F9-BDA1-12C45D357490}">
          <x15:cacheHierarchy aggregatedColumn="21"/>
        </ext>
      </extLst>
    </cacheHierarchy>
    <cacheHierarchy uniqueName="[Measures].[Sum of Marital Status]" caption="Sum of Marital Status" measure="1" displayFolder="" measureGroup="Table1" count="0" hidden="1">
      <extLst>
        <ext xmlns:x15="http://schemas.microsoft.com/office/spreadsheetml/2010/11/main" uri="{B97F6D7D-B522-45F9-BDA1-12C45D357490}">
          <x15:cacheHierarchy aggregatedColumn="15"/>
        </ext>
      </extLst>
    </cacheHierarchy>
    <cacheHierarchy uniqueName="[Measures].[Sum of Family Status]" caption="Sum of Family Status" measure="1" displayFolder="" measureGroup="Table1" count="0" hidden="1">
      <extLst>
        <ext xmlns:x15="http://schemas.microsoft.com/office/spreadsheetml/2010/11/main" uri="{B97F6D7D-B522-45F9-BDA1-12C45D357490}">
          <x15:cacheHierarchy aggregatedColumn="16"/>
        </ext>
      </extLst>
    </cacheHierarchy>
    <cacheHierarchy uniqueName="[Measures].[Sum of Race (Nationality?)]" caption="Sum of Race (Nationality?)" measure="1" displayFolder="" measureGroup="Table1" count="0" hidden="1">
      <extLst>
        <ext xmlns:x15="http://schemas.microsoft.com/office/spreadsheetml/2010/11/main" uri="{B97F6D7D-B522-45F9-BDA1-12C45D357490}">
          <x15:cacheHierarchy aggregatedColumn="17"/>
        </ext>
      </extLst>
    </cacheHierarchy>
    <cacheHierarchy uniqueName="[Measures].[Sum of Traveller Commmunity]" caption="Sum of Traveller Commmunity" measure="1" displayFolder="" measureGroup="Table1" count="0" hidden="1">
      <extLst>
        <ext xmlns:x15="http://schemas.microsoft.com/office/spreadsheetml/2010/11/main" uri="{B97F6D7D-B522-45F9-BDA1-12C45D357490}">
          <x15:cacheHierarchy aggregatedColumn="19"/>
        </ext>
      </extLst>
    </cacheHierarchy>
  </cacheHierarchies>
  <kpis count="0"/>
  <extLst>
    <ext xmlns:x14="http://schemas.microsoft.com/office/spreadsheetml/2009/9/main" uri="{725AE2AE-9491-48be-B2B4-4EB974FC3084}">
      <x14:pivotCacheDefinition slicerData="1" pivotCacheId="63265267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6834A0-7C46-428E-8841-618749ED7813}" name="PivotTable1" cacheId="7" dataOnRows="1" applyNumberFormats="0" applyBorderFormats="0" applyFontFormats="0" applyPatternFormats="0" applyAlignmentFormats="0" applyWidthHeightFormats="1" dataCaption="Equality Indicator" updatedVersion="6" minRefreshableVersion="3" useAutoFormatting="1" subtotalHiddenItems="1" rowGrandTotals="0" colGrandTotals="0" itemPrintTitles="1" createdVersion="6" indent="0" compact="0" compactData="0" multipleFieldFilters="0" chartFormat="1">
  <location ref="A15:J25" firstHeaderRow="1" firstDataRow="2" firstDataCol="1"/>
  <pivotFields count="1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axis="axisCol" compact="0" allDrilled="1" outline="0" subtotalTop="0" showAll="0" defaultSubtotal="0" defaultAttributeDrillState="1">
      <items count="9">
        <item x="6"/>
        <item x="0"/>
        <item x="1"/>
        <item x="2"/>
        <item x="3"/>
        <item x="4"/>
        <item x="5"/>
        <item x="7"/>
        <item x="8"/>
      </items>
    </pivotField>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s>
  <rowFields count="1">
    <field x="-2"/>
  </rowFields>
  <rowItems count="9">
    <i>
      <x/>
    </i>
    <i i="1">
      <x v="1"/>
    </i>
    <i i="2">
      <x v="2"/>
    </i>
    <i i="3">
      <x v="3"/>
    </i>
    <i i="4">
      <x v="4"/>
    </i>
    <i i="5">
      <x v="5"/>
    </i>
    <i i="6">
      <x v="6"/>
    </i>
    <i i="7">
      <x v="7"/>
    </i>
    <i i="8">
      <x v="8"/>
    </i>
  </rowItems>
  <colFields count="1">
    <field x="5"/>
  </colFields>
  <colItems count="9">
    <i>
      <x/>
    </i>
    <i>
      <x v="1"/>
    </i>
    <i>
      <x v="2"/>
    </i>
    <i>
      <x v="3"/>
    </i>
    <i>
      <x v="4"/>
    </i>
    <i>
      <x v="5"/>
    </i>
    <i>
      <x v="6"/>
    </i>
    <i>
      <x v="7"/>
    </i>
    <i>
      <x v="8"/>
    </i>
  </colItems>
  <dataFields count="9">
    <dataField name="Age" fld="0" baseField="5" baseItem="7"/>
    <dataField name="Gender" fld="1" baseField="0" baseItem="0"/>
    <dataField name="Disability" fld="2" baseField="0" baseItem="0"/>
    <dataField name="Marital Status" fld="6" baseField="0" baseItem="0"/>
    <dataField name="Family Status" fld="7" baseField="0" baseItem="0"/>
    <dataField name="Race (Nationality?)" fld="8" baseField="0" baseItem="0"/>
    <dataField name="Religion" fld="3" baseField="0" baseItem="0"/>
    <dataField name="Sexual Orientation" fld="4" baseField="0" baseItem="0"/>
    <dataField name="Traveller Commmunity" fld="9" baseField="5" baseItem="10"/>
  </dataFields>
  <formats count="18">
    <format dxfId="130">
      <pivotArea field="-2" type="button" dataOnly="0" labelOnly="1" outline="0" axis="axisRow" fieldPosition="0"/>
    </format>
    <format dxfId="129">
      <pivotArea dataOnly="0" labelOnly="1" outline="0" fieldPosition="0">
        <references count="1">
          <reference field="5" count="0"/>
        </references>
      </pivotArea>
    </format>
    <format dxfId="128">
      <pivotArea type="all" dataOnly="0" outline="0" fieldPosition="0"/>
    </format>
    <format dxfId="127">
      <pivotArea outline="0" collapsedLevelsAreSubtotals="1" fieldPosition="0"/>
    </format>
    <format dxfId="126">
      <pivotArea type="origin" dataOnly="0" labelOnly="1" outline="0" fieldPosition="0"/>
    </format>
    <format dxfId="125">
      <pivotArea field="5" type="button" dataOnly="0" labelOnly="1" outline="0" axis="axisCol" fieldPosition="0"/>
    </format>
    <format dxfId="124">
      <pivotArea type="topRight" dataOnly="0" labelOnly="1" outline="0" fieldPosition="0"/>
    </format>
    <format dxfId="123">
      <pivotArea field="-2" type="button" dataOnly="0" labelOnly="1" outline="0" axis="axisRow" fieldPosition="0"/>
    </format>
    <format dxfId="122">
      <pivotArea dataOnly="0" labelOnly="1" outline="0" fieldPosition="0">
        <references count="1">
          <reference field="4294967294" count="9">
            <x v="0"/>
            <x v="1"/>
            <x v="2"/>
            <x v="3"/>
            <x v="4"/>
            <x v="5"/>
            <x v="6"/>
            <x v="7"/>
            <x v="8"/>
          </reference>
        </references>
      </pivotArea>
    </format>
    <format dxfId="121">
      <pivotArea dataOnly="0" labelOnly="1" outline="0" fieldPosition="0">
        <references count="1">
          <reference field="5" count="0"/>
        </references>
      </pivotArea>
    </format>
    <format dxfId="120">
      <pivotArea type="all" dataOnly="0" outline="0" fieldPosition="0"/>
    </format>
    <format dxfId="119">
      <pivotArea outline="0" collapsedLevelsAreSubtotals="1" fieldPosition="0"/>
    </format>
    <format dxfId="118">
      <pivotArea type="origin" dataOnly="0" labelOnly="1" outline="0" fieldPosition="0"/>
    </format>
    <format dxfId="117">
      <pivotArea field="5" type="button" dataOnly="0" labelOnly="1" outline="0" axis="axisCol" fieldPosition="0"/>
    </format>
    <format dxfId="116">
      <pivotArea type="topRight" dataOnly="0" labelOnly="1" outline="0" fieldPosition="0"/>
    </format>
    <format dxfId="115">
      <pivotArea field="-2" type="button" dataOnly="0" labelOnly="1" outline="0" axis="axisRow" fieldPosition="0"/>
    </format>
    <format dxfId="114">
      <pivotArea dataOnly="0" labelOnly="1" outline="0" fieldPosition="0">
        <references count="1">
          <reference field="4294967294" count="9">
            <x v="0"/>
            <x v="1"/>
            <x v="2"/>
            <x v="3"/>
            <x v="4"/>
            <x v="5"/>
            <x v="6"/>
            <x v="7"/>
            <x v="8"/>
          </reference>
        </references>
      </pivotArea>
    </format>
    <format dxfId="113">
      <pivotArea dataOnly="0" labelOnly="1" outline="0" fieldPosition="0">
        <references count="1">
          <reference field="5" count="0"/>
        </references>
      </pivotArea>
    </format>
  </formats>
  <pivotHierarchies count="36">
    <pivotHierarchy multipleItemSelectionAllowed="1" dragToData="1"/>
    <pivotHierarchy dragToData="1"/>
    <pivotHierarchy dragToData="1"/>
    <pivotHierarchy multipleItemSelectionAllowed="1" dragToData="1"/>
    <pivotHierarchy dragToData="1"/>
    <pivotHierarchy multipleItemSelectionAllowed="1" dragToData="1"/>
    <pivotHierarchy dragToData="1"/>
    <pivotHierarchy multipleItemSelectionAllowed="1" dragToData="1"/>
    <pivotHierarchy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dragToData="1"/>
    <pivotHierarchy dragToRow="0" dragToCol="0" dragToPage="0" dragToData="1"/>
    <pivotHierarchy dragToRow="0" dragToCol="0" dragToPage="0" dragToData="1"/>
    <pivotHierarchy dragToData="1" caption="Age"/>
    <pivotHierarchy dragToData="1" caption="Gender"/>
    <pivotHierarchy dragToData="1" caption="Disability"/>
    <pivotHierarchy dragToData="1" caption="Religion"/>
    <pivotHierarchy dragToData="1" caption="Traveller Commmunity"/>
    <pivotHierarchy dragToData="1" caption="Sexual Orientation"/>
    <pivotHierarchy dragToData="1" caption="Employment Status"/>
    <pivotHierarchy dragToRow="0" dragToCol="0" dragToPage="0" dragToData="1" caption="Marital Status"/>
    <pivotHierarchy dragToData="1" caption="Family Status"/>
    <pivotHierarchy dragToData="1" caption="Race (Nationality?)"/>
    <pivotHierarchy dragToData="1" caption="Traveller Commmunity"/>
  </pivotHierarchies>
  <pivotTableStyleInfo name="PivotStyleLight1"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AuditV1.xlsx!Table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levent_Area" xr10:uid="{6D657BC9-0D5D-4745-A9B3-117B5CAC9ED1}" sourceName="[Table1].[Relevent Area]">
  <pivotTables>
    <pivotTable tabId="3" name="PivotTable1"/>
  </pivotTables>
  <data>
    <olap pivotCacheId="632652671">
      <levels count="2">
        <level uniqueName="[Table1].[Relevent Area].[(All)]" sourceCaption="(All)" count="0"/>
        <level uniqueName="[Table1].[Relevent Area].[Relevent Area]" sourceCaption="Relevent Area" count="9">
          <ranges>
            <range startItem="0">
              <i n="[Table1].[Relevent Area].&amp;" c="(blank)"/>
              <i n="[Table1].[Relevent Area].&amp;[Culture &amp; Identity]" c="Culture &amp; Identity"/>
              <i n="[Table1].[Relevent Area].&amp;[Education &amp; Skills]" c="Education &amp; Skills"/>
              <i n="[Table1].[Relevent Area].&amp;[Health]" c="Health"/>
              <i n="[Table1].[Relevent Area].&amp;[Housing]" c="Housing"/>
              <i n="[Table1].[Relevent Area].&amp;[Income &amp; Wealth]" c="Income &amp; Wealth"/>
              <i n="[Table1].[Relevent Area].&amp;[Jobs &amp; Earnings]" c="Jobs &amp; Earnings"/>
              <i n="[Table1].[Relevent Area].&amp;[Living Standards]" c="Living Standards"/>
              <i n="[Table1].[Relevent Area].&amp;[Personal Security]" c="Personal Security"/>
            </range>
          </ranges>
        </level>
      </levels>
      <selections count="1">
        <selection n="[Table1].[Relevent Area].[All]"/>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veller_Commmunity" xr10:uid="{763FBA73-801D-49D9-B2B2-41FF6B9FA9AE}" sourceName="[Table1].[Traveller Commmunity]">
  <pivotTables>
    <pivotTable tabId="3" name="PivotTable1"/>
  </pivotTables>
  <data>
    <olap pivotCacheId="632652671">
      <levels count="2">
        <level uniqueName="[Table1].[Traveller Commmunity].[(All)]" sourceCaption="(All)" count="0"/>
        <level uniqueName="[Table1].[Traveller Commmunity].[Traveller Commmunity]" sourceCaption="Traveller Commmunity" count="2">
          <ranges>
            <range startItem="0">
              <i n="[Table1].[Traveller Commmunity].&amp;[0]" c="0"/>
              <i n="[Table1].[Traveller Commmunity].&amp;[1]" c="1"/>
            </range>
          </ranges>
        </level>
      </levels>
      <selections count="1">
        <selection n="[Table1].[Traveller Commmunity].[All]"/>
      </selections>
    </olap>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_DOB" xr10:uid="{302D9354-5ACB-4AFD-9F7B-29171B786660}" sourceName="[Table1].[Age/DOB]">
  <pivotTables>
    <pivotTable tabId="3" name="PivotTable1"/>
  </pivotTables>
  <data>
    <olap pivotCacheId="632652671">
      <levels count="2">
        <level uniqueName="[Table1].[Age/DOB].[(All)]" sourceCaption="(All)" count="0"/>
        <level uniqueName="[Table1].[Age/DOB].[Age/DOB]" sourceCaption="Age/DOB" count="2">
          <ranges>
            <range startItem="0">
              <i n="[Table1].[Age/DOB].&amp;[0]" c="0"/>
              <i n="[Table1].[Age/DOB].&amp;[1]" c="1"/>
            </range>
          </ranges>
        </level>
      </levels>
      <selections count="1">
        <selection n="[Table1].[Age/DOB].[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ability" xr10:uid="{104B0674-3F74-4290-BC35-C6F8F8A6C81B}" sourceName="[Table1].[Disability]">
  <pivotTables>
    <pivotTable tabId="3" name="PivotTable1"/>
  </pivotTables>
  <data>
    <olap pivotCacheId="632652671">
      <levels count="2">
        <level uniqueName="[Table1].[Disability].[(All)]" sourceCaption="(All)" count="0"/>
        <level uniqueName="[Table1].[Disability].[Disability]" sourceCaption="Disability" count="2">
          <ranges>
            <range startItem="0">
              <i n="[Table1].[Disability].&amp;[0]" c="0"/>
              <i n="[Table1].[Disability].&amp;[1]" c="1"/>
            </range>
          </ranges>
        </level>
      </levels>
      <selections count="1">
        <selection n="[Table1].[Disability].[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mily_Status" xr10:uid="{B5E725C1-7301-4D77-BF1B-A8BA2FC48370}" sourceName="[Table1].[Family Status]">
  <pivotTables>
    <pivotTable tabId="3" name="PivotTable1"/>
  </pivotTables>
  <data>
    <olap pivotCacheId="632652671">
      <levels count="2">
        <level uniqueName="[Table1].[Family Status].[(All)]" sourceCaption="(All)" count="0"/>
        <level uniqueName="[Table1].[Family Status].[Family Status]" sourceCaption="Family Status" count="2">
          <ranges>
            <range startItem="0">
              <i n="[Table1].[Family Status].&amp;[0]" c="0"/>
              <i n="[Table1].[Family Status].&amp;[1]" c="1"/>
            </range>
          </ranges>
        </level>
      </levels>
      <selections count="1">
        <selection n="[Table1].[Family Status].[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ment_Status" xr10:uid="{98E9ADB6-7442-420E-8696-0012F749BD0F}" sourceName="[Table1].[Employment Status]">
  <pivotTables>
    <pivotTable tabId="3" name="PivotTable1"/>
  </pivotTables>
  <data>
    <olap pivotCacheId="632652671">
      <levels count="2">
        <level uniqueName="[Table1].[Employment Status].[(All)]" sourceCaption="(All)" count="0"/>
        <level uniqueName="[Table1].[Employment Status].[Employment Status]" sourceCaption="Employment Status" count="2">
          <ranges>
            <range startItem="0">
              <i n="[Table1].[Employment Status].&amp;[0]" c="0"/>
              <i n="[Table1].[Employment Status].&amp;[1]" c="1"/>
            </range>
          </ranges>
        </level>
      </levels>
      <selections count="1">
        <selection n="[Table1].[Employment Statu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_Sex" xr10:uid="{541C99BF-A53A-400C-9C6F-ED82AD0A9AFC}" sourceName="[Table1].[Gender/Sex]">
  <pivotTables>
    <pivotTable tabId="3" name="PivotTable1"/>
  </pivotTables>
  <data>
    <olap pivotCacheId="632652671">
      <levels count="2">
        <level uniqueName="[Table1].[Gender/Sex].[(All)]" sourceCaption="(All)" count="0"/>
        <level uniqueName="[Table1].[Gender/Sex].[Gender/Sex]" sourceCaption="Gender/Sex" count="2">
          <ranges>
            <range startItem="0">
              <i n="[Table1].[Gender/Sex].&amp;[0]" c="0"/>
              <i n="[Table1].[Gender/Sex].&amp;[1]" c="1"/>
            </range>
          </ranges>
        </level>
      </levels>
      <selections count="1">
        <selection n="[Table1].[Gender/Sex].[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rital_Status" xr10:uid="{78D3E661-EC3D-4492-9EE5-886E32EC5E45}" sourceName="[Table1].[Marital Status]">
  <pivotTables>
    <pivotTable tabId="3" name="PivotTable1"/>
  </pivotTables>
  <data>
    <olap pivotCacheId="632652671">
      <levels count="2">
        <level uniqueName="[Table1].[Marital Status].[(All)]" sourceCaption="(All)" count="0"/>
        <level uniqueName="[Table1].[Marital Status].[Marital Status]" sourceCaption="Marital Status" count="2">
          <ranges>
            <range startItem="0">
              <i n="[Table1].[Marital Status].&amp;[0]" c="0"/>
              <i n="[Table1].[Marital Status].&amp;[1]" c="1"/>
            </range>
          </ranges>
        </level>
      </levels>
      <selections count="1">
        <selection n="[Table1].[Marital Status].[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ce__Nationality?" xr10:uid="{EDBE080C-23A4-42E1-9736-2773CB8EB307}" sourceName="[Table1].[Race (Nationality?)]">
  <pivotTables>
    <pivotTable tabId="3" name="PivotTable1"/>
  </pivotTables>
  <data>
    <olap pivotCacheId="632652671">
      <levels count="2">
        <level uniqueName="[Table1].[Race (Nationality?)].[(All)]" sourceCaption="(All)" count="0"/>
        <level uniqueName="[Table1].[Race (Nationality?)].[Race (Nationality?)]" sourceCaption="Race (Nationality?)" count="2">
          <ranges>
            <range startItem="0">
              <i n="[Table1].[Race (Nationality?)].&amp;[0]" c="0"/>
              <i n="[Table1].[Race (Nationality?)].&amp;[1]" c="1"/>
            </range>
          </ranges>
        </level>
      </levels>
      <selections count="1">
        <selection n="[Table1].[Race (Nationality?)].[All]"/>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ligion" xr10:uid="{C7904F72-F095-474B-81CC-0F439A8D4340}" sourceName="[Table1].[Religion]">
  <pivotTables>
    <pivotTable tabId="3" name="PivotTable1"/>
  </pivotTables>
  <data>
    <olap pivotCacheId="632652671">
      <levels count="2">
        <level uniqueName="[Table1].[Religion].[(All)]" sourceCaption="(All)" count="0"/>
        <level uniqueName="[Table1].[Religion].[Religion]" sourceCaption="Religion" count="2">
          <ranges>
            <range startItem="0">
              <i n="[Table1].[Religion].&amp;[0]" c="0"/>
              <i n="[Table1].[Religion].&amp;[1]" c="1"/>
            </range>
          </ranges>
        </level>
      </levels>
      <selections count="1">
        <selection n="[Table1].[Religion].[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xual_Orientation" xr10:uid="{D904FA89-EAB4-4A78-9D35-059D9F557972}" sourceName="[Table1].[Sexual Orientation]">
  <pivotTables>
    <pivotTable tabId="3" name="PivotTable1"/>
  </pivotTables>
  <data>
    <olap pivotCacheId="632652671">
      <levels count="2">
        <level uniqueName="[Table1].[Sexual Orientation].[(All)]" sourceCaption="(All)" count="0"/>
        <level uniqueName="[Table1].[Sexual Orientation].[Sexual Orientation]" sourceCaption="Sexual Orientation" count="2">
          <ranges>
            <range startItem="0">
              <i n="[Table1].[Sexual Orientation].&amp;[0]" c="0"/>
              <i n="[Table1].[Sexual Orientation].&amp;[1]" c="1"/>
            </range>
          </ranges>
        </level>
      </levels>
      <selections count="1">
        <selection n="[Table1].[Sexual Orientation].[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levent Area" xr10:uid="{04BCCB8A-5956-4935-9CFA-A539FA533180}" cache="Slicer_Relevent_Area" caption="Relevent Area" columnCount="2" level="1" style="SlicerStyleLight3" rowHeight="241300"/>
  <slicer name="Disability" xr10:uid="{E36E2ADD-EF71-4032-AA0B-4836106DE069}" cache="Slicer_Disability" caption="Disability" level="1" style="SlicerStyleLight3" rowHeight="241300"/>
  <slicer name="Family Status" xr10:uid="{632C60E2-1708-4782-8C76-E9404289C535}" cache="Slicer_Family_Status" caption="Family Status" level="1" style="SlicerStyleLight3" rowHeight="241300"/>
  <slicer name="Employment Status" xr10:uid="{659ED848-0667-40DF-BF01-BD198063AADF}" cache="Slicer_Employment_Status" caption="Employment Status" level="1" style="SlicerStyleLight3" rowHeight="241300"/>
  <slicer name="Gender/Sex" xr10:uid="{A038F578-1360-4072-A7E8-37E75E469C5D}" cache="Slicer_Gender_Sex" caption="Gender/Sex" level="1" style="SlicerStyleLight3" rowHeight="241300"/>
  <slicer name="Marital Status" xr10:uid="{F306A8F0-95F5-4D76-9895-E1DEA541C772}" cache="Slicer_Marital_Status" caption="Marital Status" level="1" style="SlicerStyleLight3" rowHeight="241300"/>
  <slicer name="Race (Nationality?)" xr10:uid="{6699B540-F355-406E-B1C3-E3DABC548115}" cache="Slicer_Race__Nationality?" caption="Race (Nationality?)" level="1" style="SlicerStyleLight3" rowHeight="241300"/>
  <slicer name="Religion" xr10:uid="{0355AAED-94EE-4274-8556-2CAEC1744399}" cache="Slicer_Religion" caption="Religion" level="1" style="SlicerStyleLight3" rowHeight="241300"/>
  <slicer name="Sexual Orientation" xr10:uid="{E176951A-38AA-45AC-8729-BC10C8EB26A9}" cache="Slicer_Sexual_Orientation" caption="Sexual Orientation" level="1" style="SlicerStyleLight3" rowHeight="241300"/>
  <slicer name="Traveller Commmunity" xr10:uid="{20B76351-FD80-4A05-8BF6-B26C8731389D}" cache="Slicer_Traveller_Commmunity" caption="Traveller Commmunity" level="1" style="SlicerStyleLight3" rowHeight="241300"/>
  <slicer name="Age/DOB" xr10:uid="{841C7F18-58A0-42C7-B0C7-63E6F5EA4346}" cache="Slicer_Age_DOB" caption="Age/DOB" level="1" style="SlicerStyleLigh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407B5A-718A-4523-9113-3394B22D54A3}" name="Table3" displayName="Table3" ref="A1:M108" totalsRowShown="0" headerRowDxfId="112" dataDxfId="111">
  <autoFilter ref="A1:M108" xr:uid="{9182F736-5406-4201-ABC5-12488C186479}"/>
  <tableColumns count="13">
    <tableColumn id="1" xr3:uid="{F4F62409-C83E-465D-B765-02A52D02CC51}" name="Contact" dataDxfId="110"/>
    <tableColumn id="2" xr3:uid="{AB66D0B7-2B17-4B06-9CA6-76E8A56FB716}" name="Flow Title" dataDxfId="109"/>
    <tableColumn id="3" xr3:uid="{45A85F85-2AC7-40A9-907C-AE650F3F5039}" name="Age /DOB" dataDxfId="108">
      <calculatedColumnFormula>VLOOKUP(B2,Table1[[Flow Title]:[Employment Status]],12,0)</calculatedColumnFormula>
    </tableColumn>
    <tableColumn id="4" xr3:uid="{BE731F0D-E5DF-458C-810B-68D3BD2302D7}" name="Gender/ Sex" dataDxfId="107">
      <calculatedColumnFormula>VLOOKUP(B2,Table1[[Flow Title]:[Employment Status]],13,0)</calculatedColumnFormula>
    </tableColumn>
    <tableColumn id="5" xr3:uid="{6DD3983D-2B8D-4FA3-9785-CA5AB9BE57D9}" name="Disability" dataDxfId="106">
      <calculatedColumnFormula>VLOOKUP(B2,Table1[[Flow Title]:[Employment Status]],14,0)</calculatedColumnFormula>
    </tableColumn>
    <tableColumn id="6" xr3:uid="{F16A9947-D171-44D8-9E75-4B9327828065}" name="Marital Status" dataDxfId="105">
      <calculatedColumnFormula>VLOOKUP(B2,Table1[[Flow Title]:[Employment Status]],15,0)</calculatedColumnFormula>
    </tableColumn>
    <tableColumn id="7" xr3:uid="{DFC05206-1B38-4514-8460-3DE58067BAED}" name="Family Status" dataDxfId="104">
      <calculatedColumnFormula>VLOOKUP(B2,Table1[[Flow Title]:[Employment Status]],16,0)</calculatedColumnFormula>
    </tableColumn>
    <tableColumn id="8" xr3:uid="{DFD492A5-CFA6-4C42-9C43-BC9C30DF879F}" name="Race (Nationality)" dataDxfId="103">
      <calculatedColumnFormula>VLOOKUP(B2,Table1[[Flow Title]:[Employment Status]],17,0)</calculatedColumnFormula>
    </tableColumn>
    <tableColumn id="9" xr3:uid="{FB63C8E2-E49E-4EBF-9D35-846837789F6B}" name="Religion" dataDxfId="102">
      <calculatedColumnFormula>VLOOKUP(B2,Table1[[Flow Title]:[Employment Status]],18,0)</calculatedColumnFormula>
    </tableColumn>
    <tableColumn id="10" xr3:uid="{704DE060-E41C-4796-A056-440433CADAB8}" name="Traveller Commmunity" dataDxfId="101">
      <calculatedColumnFormula>VLOOKUP(B2,Table1[[Flow Title]:[Employment Status]],19,0)</calculatedColumnFormula>
    </tableColumn>
    <tableColumn id="11" xr3:uid="{4E113C54-8957-44B2-AA07-B80D1A7DCE85}" name="Sexual Orientation" dataDxfId="100">
      <calculatedColumnFormula>VLOOKUP(B2,Table1[[Flow Title]:[Employment Status]],20,0)</calculatedColumnFormula>
    </tableColumn>
    <tableColumn id="12" xr3:uid="{FBFB6826-19C7-4771-A6FD-9A56EB5E39CD}" name="Employment Status" dataDxfId="99">
      <calculatedColumnFormula>VLOOKUP(B2,Table1[[Flow Title]:[Employment Status]],21,0)</calculatedColumnFormula>
    </tableColumn>
    <tableColumn id="13" xr3:uid="{E170A6B1-561F-45F3-A56D-A2391F6F6E69}" name="Column1" dataDxfId="98"/>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20BF47-8763-4E04-A0C5-E552DADD662A}" name="Table1" displayName="Table1" ref="A2:W135" totalsRowShown="0" headerRowDxfId="97" dataDxfId="96">
  <autoFilter ref="A2:W135" xr:uid="{A7AD31C7-90CE-4CAD-A724-FA1269F5169D}"/>
  <sortState ref="A3:W135">
    <sortCondition ref="A2:A135"/>
  </sortState>
  <tableColumns count="23">
    <tableColumn id="1" xr3:uid="{E743EDDD-BE37-42B4-B3EC-67F6BFB5EA38}" name="Department/Organisation" dataDxfId="95"/>
    <tableColumn id="2" xr3:uid="{FFE066AA-1135-4E39-87A8-9828EA76C88C}" name="Flow Title" dataDxfId="94"/>
    <tableColumn id="3" xr3:uid="{56334D7E-1B15-4AE3-831F-386D1CC0191B}" name="Flow Description" dataDxfId="93"/>
    <tableColumn id="21" xr3:uid="{A984ADF3-1F8A-4AE9-B754-206892603005}" name="Relevent Area" dataDxfId="92"/>
    <tableColumn id="23" xr3:uid="{6AE94A05-1616-4E7F-8412-404469CA948F}" name="Type of Data" dataDxfId="91"/>
    <tableColumn id="19" xr3:uid="{26172128-4FDA-4F21-B75D-2545890601C6}" name="Type of Data Collection" dataDxfId="90"/>
    <tableColumn id="20" xr3:uid="{A30FBD4E-59F4-4738-9D78-EB3A1DACB555}" name="If Survey, number of participants" dataDxfId="89"/>
    <tableColumn id="4" xr3:uid="{BDBFB123-3CF9-4FBA-8D83-FC133AFA5FBE}" name="Unique Identifier Available? (PPSN)" dataDxfId="88"/>
    <tableColumn id="5" xr3:uid="{D9996966-09F7-407A-B0B2-56C01DA5C777}" name="Most recent Date" dataDxfId="87"/>
    <tableColumn id="6" xr3:uid="{7739A6D7-E176-4028-9B9D-36FE7E509BE9}" name="First Year available" dataDxfId="86"/>
    <tableColumn id="7" xr3:uid="{C5375225-7598-4D92-82B2-8A1211D1BF6D}" name="Most recent Year available" dataDxfId="85"/>
    <tableColumn id="8" xr3:uid="{79502719-8599-4108-9C13-D1F095BD337E}" name="Frequency " dataDxfId="84"/>
    <tableColumn id="9" xr3:uid="{E84E5727-137F-47A7-BDD7-FC61F5F99E5C}" name="Age/DOB" dataDxfId="83"/>
    <tableColumn id="10" xr3:uid="{F37C8561-BBA4-487A-BECA-57E49598B508}" name="Gender/Sex" dataDxfId="82"/>
    <tableColumn id="11" xr3:uid="{993FB454-BCAB-467C-A3A0-F677661D38D9}" name="Disability" dataDxfId="81"/>
    <tableColumn id="13" xr3:uid="{443BF43D-B4B4-4D91-B5D5-45E7B6142290}" name="Marital Status" dataDxfId="80"/>
    <tableColumn id="12" xr3:uid="{BE676154-3EAB-4F40-8470-BC6B910BDA02}" name="Family Status" dataDxfId="79"/>
    <tableColumn id="14" xr3:uid="{460BB870-3491-4D3F-8231-9CF0E1BC5BC9}" name="Race (Nationality?)" dataDxfId="78"/>
    <tableColumn id="15" xr3:uid="{4EAE105C-D956-496B-82C9-AB145FCB44F6}" name="Religion" dataDxfId="77"/>
    <tableColumn id="16" xr3:uid="{15148C1E-C60C-430E-B465-BD21A444F140}" name="Traveller Commmunity" dataDxfId="76"/>
    <tableColumn id="17" xr3:uid="{F8C4573C-AC67-4785-A91B-A11D56B020C8}" name="Sexual Orientation" dataDxfId="75"/>
    <tableColumn id="18" xr3:uid="{3A3A3582-C8F9-4132-B0D3-FAFDBDBF6D4E}" name="Employment Status" dataDxfId="74"/>
    <tableColumn id="22" xr3:uid="{17BB4B46-CA48-4CD3-B6DB-73B51C10B0EC}" name="Notes" dataDxfId="7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C035BF-5C95-4663-B2F8-B901AEC15BA5}" name="Table2" displayName="Table2" ref="A3:AI339" totalsRowShown="0" headerRowDxfId="72" dataDxfId="71">
  <autoFilter ref="A3:AI339" xr:uid="{E70E766E-C787-4530-8A7A-9076D5A3AB2E}"/>
  <tableColumns count="35">
    <tableColumn id="1" xr3:uid="{845FB739-3A6C-4B6A-80BA-C6BF0DDE035C}" name="Flow Title" dataDxfId="70"/>
    <tableColumn id="2" xr3:uid="{38CA6F59-2E3F-42D6-838D-4AA0A17ACEFC}" name="Variable" dataDxfId="69"/>
    <tableColumn id="3" xr3:uid="{FB1CFD1B-14E3-4A23-B518-ED479303F5E6}" name="Level 1" dataDxfId="68"/>
    <tableColumn id="4" xr3:uid="{C7B0F251-37C3-442E-9CE1-43EB93811DDD}" name="Level 2" dataDxfId="67"/>
    <tableColumn id="5" xr3:uid="{CCA8F2D7-D243-4333-B788-65F37FEB5B1D}" name="Level 3" dataDxfId="66"/>
    <tableColumn id="6" xr3:uid="{76F48BF4-62F4-43E9-AB07-A2DC7BD60634}" name="Level 4" dataDxfId="65"/>
    <tableColumn id="7" xr3:uid="{99D4E8CB-01C4-42ED-AAAC-2575722DD7E3}" name="Level 5" dataDxfId="64"/>
    <tableColumn id="8" xr3:uid="{37816170-8355-4072-8BFC-FE3EBEC8F004}" name="Level 6" dataDxfId="63"/>
    <tableColumn id="9" xr3:uid="{EF38384B-C7EB-49AB-9B25-46AB2E7CD2E4}" name="Level 7" dataDxfId="62"/>
    <tableColumn id="10" xr3:uid="{2E259B55-E90E-4C38-94EF-8531F9E6F3AD}" name="Level 8" dataDxfId="61"/>
    <tableColumn id="11" xr3:uid="{59707011-02C0-473D-AFAC-6FFB6097FB59}" name="Level 9" dataDxfId="60"/>
    <tableColumn id="12" xr3:uid="{8322C610-035A-4245-A4AC-893CDFB71F7F}" name="Level 10" dataDxfId="59"/>
    <tableColumn id="13" xr3:uid="{6C3F9BFE-8EF7-4FC2-8D76-C14625F1F4D5}" name="Level 11" dataDxfId="58"/>
    <tableColumn id="14" xr3:uid="{66963E8B-9629-400E-BD0E-A7602037B438}" name="Level 12" dataDxfId="57"/>
    <tableColumn id="15" xr3:uid="{35034FF6-BA44-4054-B7DE-FB82BBF59329}" name="Level 13" dataDxfId="56"/>
    <tableColumn id="16" xr3:uid="{FA4175A6-9D30-4B3B-AD0B-0918BFD994EB}" name="Level 14" dataDxfId="55"/>
    <tableColumn id="17" xr3:uid="{2A3ADF17-61F0-47A7-BDF4-2387EA942C47}" name="Level 15" dataDxfId="54"/>
    <tableColumn id="18" xr3:uid="{B57DC9CE-EE36-4835-8EF6-E64F76E66B11}" name="Level 16" dataDxfId="53"/>
    <tableColumn id="19" xr3:uid="{DA94218A-FA50-4208-9AFD-022E15FB62BF}" name="Level 17" dataDxfId="52"/>
    <tableColumn id="20" xr3:uid="{E4F25715-2DE4-4D31-95FF-5D6CCFB09ADF}" name="Level 18" dataDxfId="51"/>
    <tableColumn id="21" xr3:uid="{FEA6F4AA-46B2-49F7-B6AD-E153A500A875}" name="Level 19" dataDxfId="50"/>
    <tableColumn id="22" xr3:uid="{49E792DD-A2E9-45D0-B469-45896021D1CB}" name="Level 20" dataDxfId="49"/>
    <tableColumn id="23" xr3:uid="{064C2F8F-84F7-42B6-8AF4-48A0F1FE424A}" name="Level 21" dataDxfId="48"/>
    <tableColumn id="24" xr3:uid="{5767CDCE-9384-4F42-88F2-6D1D905BB656}" name="Level 22" dataDxfId="47"/>
    <tableColumn id="25" xr3:uid="{0C20BF78-F27B-40AE-9B59-420F7BB4EC16}" name="Level 23" dataDxfId="46"/>
    <tableColumn id="26" xr3:uid="{61F50108-66DF-4BF5-AF92-D553B3A7C961}" name="Level 24" dataDxfId="45"/>
    <tableColumn id="27" xr3:uid="{1B4F4A87-A94E-41FD-9267-967707994A1A}" name="Level 25" dataDxfId="44"/>
    <tableColumn id="28" xr3:uid="{B10F36AA-AB97-4501-AA82-44B3DB7F2C12}" name="Level 26" dataDxfId="43"/>
    <tableColumn id="29" xr3:uid="{607FFD30-ADFA-4861-A73E-F4A1F5B54AD3}" name="Level 27" dataDxfId="42"/>
    <tableColumn id="30" xr3:uid="{6A48EAF3-1129-4548-BFBE-9ED0A1AA60CB}" name="Level 28" dataDxfId="41"/>
    <tableColumn id="31" xr3:uid="{95DE8AA7-5B94-4AA6-9ADD-47B405F19B1B}" name="Level 29" dataDxfId="40"/>
    <tableColumn id="32" xr3:uid="{61EB0AFD-5D67-442D-8C29-8E387F20182A}" name="Level 30" dataDxfId="39"/>
    <tableColumn id="33" xr3:uid="{C3A47E8B-D5DB-4DEA-8C45-5097DEC6C83E}" name="Level 31" dataDxfId="38"/>
    <tableColumn id="34" xr3:uid="{E4B08B5C-0765-4430-9468-E359EFE02440}" name="Level 32" dataDxfId="37"/>
    <tableColumn id="35" xr3:uid="{E886739D-A9AE-4970-A0C3-534ED29610B2}" name="Level 33" dataDxfId="3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2B41E-BE84-4989-A64E-D52AC708C16C}">
  <dimension ref="A13:T28"/>
  <sheetViews>
    <sheetView showGridLines="0" tabSelected="1" zoomScaleNormal="100" workbookViewId="0">
      <selection activeCell="B19" sqref="B19"/>
    </sheetView>
  </sheetViews>
  <sheetFormatPr defaultRowHeight="15" x14ac:dyDescent="0.25"/>
  <cols>
    <col min="1" max="1" width="16.140625" bestFit="1" customWidth="1"/>
    <col min="2" max="2" width="14.28515625" bestFit="1" customWidth="1"/>
    <col min="3" max="3" width="6.42578125" bestFit="1" customWidth="1"/>
    <col min="4" max="4" width="8.42578125" bestFit="1" customWidth="1"/>
    <col min="5" max="5" width="6.5703125" bestFit="1" customWidth="1"/>
    <col min="6" max="6" width="5.85546875" bestFit="1" customWidth="1"/>
    <col min="7" max="7" width="7.42578125" bestFit="1" customWidth="1"/>
    <col min="8" max="8" width="8.42578125" bestFit="1" customWidth="1"/>
    <col min="9" max="9" width="9" bestFit="1" customWidth="1"/>
    <col min="10" max="10" width="8" bestFit="1" customWidth="1"/>
    <col min="11" max="11" width="5.5703125" customWidth="1"/>
    <col min="12" max="12" width="14" customWidth="1"/>
    <col min="13" max="13" width="11.42578125" customWidth="1"/>
    <col min="14" max="14" width="12.85546875" customWidth="1"/>
    <col min="15" max="15" width="6.7109375" bestFit="1" customWidth="1"/>
    <col min="16" max="16" width="3.85546875" bestFit="1" customWidth="1"/>
    <col min="17" max="17" width="12.5703125" customWidth="1"/>
    <col min="18" max="18" width="8.140625" bestFit="1" customWidth="1"/>
    <col min="19" max="20" width="15.5703125" customWidth="1"/>
  </cols>
  <sheetData>
    <row r="13" spans="1:20" ht="23.25" x14ac:dyDescent="0.25">
      <c r="A13" s="55" t="s">
        <v>641</v>
      </c>
      <c r="B13" s="56">
        <f>COUNTA('Unique data set list'!B2:B1048576)</f>
        <v>107</v>
      </c>
    </row>
    <row r="15" spans="1:20" x14ac:dyDescent="0.25">
      <c r="A15" s="70"/>
      <c r="B15" s="71" t="s">
        <v>74</v>
      </c>
      <c r="C15" s="70"/>
      <c r="D15" s="70"/>
      <c r="E15" s="70"/>
      <c r="F15" s="70"/>
      <c r="G15" s="70"/>
      <c r="H15" s="70"/>
      <c r="I15" s="70"/>
      <c r="J15" s="70"/>
      <c r="K15" s="7"/>
      <c r="L15" s="54"/>
      <c r="M15" s="7"/>
      <c r="N15" s="7"/>
    </row>
    <row r="16" spans="1:20" s="1" customFormat="1" ht="34.5" x14ac:dyDescent="0.25">
      <c r="A16" s="72" t="s">
        <v>780</v>
      </c>
      <c r="B16" s="73" t="s">
        <v>634</v>
      </c>
      <c r="C16" s="73" t="s">
        <v>633</v>
      </c>
      <c r="D16" s="73" t="s">
        <v>638</v>
      </c>
      <c r="E16" s="73" t="s">
        <v>635</v>
      </c>
      <c r="F16" s="73" t="s">
        <v>76</v>
      </c>
      <c r="G16" s="73" t="s">
        <v>175</v>
      </c>
      <c r="H16" s="73" t="s">
        <v>637</v>
      </c>
      <c r="I16" s="73" t="s">
        <v>75</v>
      </c>
      <c r="J16" s="73" t="s">
        <v>636</v>
      </c>
      <c r="K16" s="7"/>
      <c r="L16" s="55" t="s">
        <v>756</v>
      </c>
      <c r="M16" s="8" t="s">
        <v>762</v>
      </c>
      <c r="N16" s="7"/>
      <c r="O16"/>
      <c r="P16"/>
      <c r="Q16"/>
      <c r="R16"/>
      <c r="S16"/>
      <c r="T16"/>
    </row>
    <row r="17" spans="1:14" x14ac:dyDescent="0.25">
      <c r="A17" s="70" t="s">
        <v>77</v>
      </c>
      <c r="B17" s="74">
        <v>16</v>
      </c>
      <c r="C17" s="74">
        <v>0</v>
      </c>
      <c r="D17" s="74">
        <v>4</v>
      </c>
      <c r="E17" s="74">
        <v>20</v>
      </c>
      <c r="F17" s="74">
        <v>26</v>
      </c>
      <c r="G17" s="74">
        <v>3</v>
      </c>
      <c r="H17" s="74">
        <v>1</v>
      </c>
      <c r="I17" s="74">
        <v>17</v>
      </c>
      <c r="J17" s="74">
        <v>2</v>
      </c>
      <c r="K17" s="7"/>
      <c r="L17" s="56">
        <f>SUM(Table3[Age /DOB])</f>
        <v>65</v>
      </c>
      <c r="M17" s="10">
        <f>L17/$B$13</f>
        <v>0.60747663551401865</v>
      </c>
      <c r="N17" s="7"/>
    </row>
    <row r="18" spans="1:14" x14ac:dyDescent="0.25">
      <c r="A18" s="70" t="s">
        <v>78</v>
      </c>
      <c r="B18" s="74">
        <v>18</v>
      </c>
      <c r="C18" s="74">
        <v>0</v>
      </c>
      <c r="D18" s="74">
        <v>4</v>
      </c>
      <c r="E18" s="74">
        <v>22</v>
      </c>
      <c r="F18" s="74">
        <v>26</v>
      </c>
      <c r="G18" s="74">
        <v>3</v>
      </c>
      <c r="H18" s="74">
        <v>1</v>
      </c>
      <c r="I18" s="74">
        <v>16</v>
      </c>
      <c r="J18" s="74">
        <v>2</v>
      </c>
      <c r="K18" s="7"/>
      <c r="L18" s="56">
        <f>SUM(Table3[Gender/ Sex])</f>
        <v>68</v>
      </c>
      <c r="M18" s="10">
        <f t="shared" ref="M18:M25" si="0">L18/$B$13</f>
        <v>0.63551401869158874</v>
      </c>
      <c r="N18" s="7"/>
    </row>
    <row r="19" spans="1:14" x14ac:dyDescent="0.25">
      <c r="A19" s="70" t="s">
        <v>21</v>
      </c>
      <c r="B19" s="74">
        <v>9</v>
      </c>
      <c r="C19" s="74">
        <v>0</v>
      </c>
      <c r="D19" s="74">
        <v>1</v>
      </c>
      <c r="E19" s="74">
        <v>9</v>
      </c>
      <c r="F19" s="74">
        <v>8</v>
      </c>
      <c r="G19" s="74">
        <v>2</v>
      </c>
      <c r="H19" s="74">
        <v>1</v>
      </c>
      <c r="I19" s="74">
        <v>8</v>
      </c>
      <c r="J19" s="74">
        <v>0</v>
      </c>
      <c r="K19" s="7"/>
      <c r="L19" s="56">
        <f>SUM(Table3[Disability])</f>
        <v>24</v>
      </c>
      <c r="M19" s="10">
        <f t="shared" si="0"/>
        <v>0.22429906542056074</v>
      </c>
      <c r="N19" s="7"/>
    </row>
    <row r="20" spans="1:14" x14ac:dyDescent="0.25">
      <c r="A20" s="70" t="s">
        <v>152</v>
      </c>
      <c r="B20" s="74">
        <v>7</v>
      </c>
      <c r="C20" s="74">
        <v>0</v>
      </c>
      <c r="D20" s="74">
        <v>4</v>
      </c>
      <c r="E20" s="74">
        <v>7</v>
      </c>
      <c r="F20" s="74">
        <v>11</v>
      </c>
      <c r="G20" s="74">
        <v>2</v>
      </c>
      <c r="H20" s="74">
        <v>0</v>
      </c>
      <c r="I20" s="74">
        <v>8</v>
      </c>
      <c r="J20" s="74">
        <v>1</v>
      </c>
      <c r="K20" s="7"/>
      <c r="L20" s="56">
        <f>SUM(Table3[Marital Status])</f>
        <v>25</v>
      </c>
      <c r="M20" s="10">
        <f t="shared" si="0"/>
        <v>0.23364485981308411</v>
      </c>
      <c r="N20" s="7"/>
    </row>
    <row r="21" spans="1:14" x14ac:dyDescent="0.25">
      <c r="A21" s="70" t="s">
        <v>151</v>
      </c>
      <c r="B21" s="74">
        <v>5</v>
      </c>
      <c r="C21" s="74">
        <v>0</v>
      </c>
      <c r="D21" s="74">
        <v>3</v>
      </c>
      <c r="E21" s="74">
        <v>7</v>
      </c>
      <c r="F21" s="74">
        <v>7</v>
      </c>
      <c r="G21" s="74">
        <v>2</v>
      </c>
      <c r="H21" s="74">
        <v>1</v>
      </c>
      <c r="I21" s="74">
        <v>7</v>
      </c>
      <c r="J21" s="74">
        <v>1</v>
      </c>
      <c r="K21" s="7"/>
      <c r="L21" s="56">
        <f>SUM(Table3[Family Status])</f>
        <v>19</v>
      </c>
      <c r="M21" s="10">
        <f t="shared" si="0"/>
        <v>0.17757009345794392</v>
      </c>
      <c r="N21" s="7"/>
    </row>
    <row r="22" spans="1:14" x14ac:dyDescent="0.25">
      <c r="A22" s="70" t="s">
        <v>153</v>
      </c>
      <c r="B22" s="74">
        <v>9</v>
      </c>
      <c r="C22" s="74">
        <v>0</v>
      </c>
      <c r="D22" s="74">
        <v>0</v>
      </c>
      <c r="E22" s="74">
        <v>13</v>
      </c>
      <c r="F22" s="74">
        <v>6</v>
      </c>
      <c r="G22" s="74">
        <v>2</v>
      </c>
      <c r="H22" s="74">
        <v>1</v>
      </c>
      <c r="I22" s="74">
        <v>9</v>
      </c>
      <c r="J22" s="74">
        <v>2</v>
      </c>
      <c r="K22" s="7"/>
      <c r="L22" s="56">
        <f>SUM(Table3[Race (Nationality)])</f>
        <v>26</v>
      </c>
      <c r="M22" s="10">
        <f t="shared" si="0"/>
        <v>0.24299065420560748</v>
      </c>
      <c r="N22" s="7"/>
    </row>
    <row r="23" spans="1:14" x14ac:dyDescent="0.25">
      <c r="A23" s="70" t="s">
        <v>24</v>
      </c>
      <c r="B23" s="74">
        <v>2</v>
      </c>
      <c r="C23" s="74">
        <v>0</v>
      </c>
      <c r="D23" s="74">
        <v>1</v>
      </c>
      <c r="E23" s="74">
        <v>1</v>
      </c>
      <c r="F23" s="74">
        <v>1</v>
      </c>
      <c r="G23" s="74">
        <v>0</v>
      </c>
      <c r="H23" s="74">
        <v>0</v>
      </c>
      <c r="I23" s="74">
        <v>1</v>
      </c>
      <c r="J23" s="74">
        <v>1</v>
      </c>
      <c r="K23" s="7"/>
      <c r="L23" s="56">
        <f>SUM(Table3[Religion])</f>
        <v>4</v>
      </c>
      <c r="M23" s="10">
        <f t="shared" si="0"/>
        <v>3.7383177570093455E-2</v>
      </c>
      <c r="N23" s="7"/>
    </row>
    <row r="24" spans="1:14" x14ac:dyDescent="0.25">
      <c r="A24" s="70" t="s">
        <v>26</v>
      </c>
      <c r="B24" s="74">
        <v>4</v>
      </c>
      <c r="C24" s="74">
        <v>0</v>
      </c>
      <c r="D24" s="74">
        <v>0</v>
      </c>
      <c r="E24" s="74">
        <v>3</v>
      </c>
      <c r="F24" s="74">
        <v>4</v>
      </c>
      <c r="G24" s="74">
        <v>0</v>
      </c>
      <c r="H24" s="74">
        <v>0</v>
      </c>
      <c r="I24" s="74">
        <v>3</v>
      </c>
      <c r="J24" s="74">
        <v>0</v>
      </c>
      <c r="K24" s="7"/>
      <c r="L24" s="56">
        <f>SUM(Table3[Sexual Orientation])</f>
        <v>6</v>
      </c>
      <c r="M24" s="10">
        <f t="shared" si="0"/>
        <v>5.6074766355140186E-2</v>
      </c>
      <c r="N24" s="7"/>
    </row>
    <row r="25" spans="1:14" x14ac:dyDescent="0.25">
      <c r="A25" s="70" t="s">
        <v>25</v>
      </c>
      <c r="B25" s="74">
        <v>3</v>
      </c>
      <c r="C25" s="74">
        <v>0</v>
      </c>
      <c r="D25" s="74">
        <v>0</v>
      </c>
      <c r="E25" s="74">
        <v>4</v>
      </c>
      <c r="F25" s="74">
        <v>2</v>
      </c>
      <c r="G25" s="74">
        <v>1</v>
      </c>
      <c r="H25" s="74">
        <v>1</v>
      </c>
      <c r="I25" s="74">
        <v>2</v>
      </c>
      <c r="J25" s="74">
        <v>2</v>
      </c>
      <c r="K25" s="7"/>
      <c r="L25" s="56">
        <f>SUM(Table3[Traveller Commmunity])</f>
        <v>12</v>
      </c>
      <c r="M25" s="10">
        <f t="shared" si="0"/>
        <v>0.11214953271028037</v>
      </c>
      <c r="N25" s="7"/>
    </row>
    <row r="26" spans="1:14" ht="9.75" customHeight="1" x14ac:dyDescent="0.25">
      <c r="A26" s="7"/>
      <c r="B26" s="9"/>
      <c r="C26" s="9"/>
      <c r="D26" s="9"/>
      <c r="E26" s="9"/>
      <c r="F26" s="9"/>
      <c r="G26" s="9"/>
      <c r="H26" s="9"/>
      <c r="I26" s="9"/>
      <c r="J26" s="9"/>
      <c r="K26" s="7"/>
      <c r="L26" s="7"/>
      <c r="M26" s="7"/>
      <c r="N26" s="7"/>
    </row>
    <row r="27" spans="1:14" ht="26.25" customHeight="1" x14ac:dyDescent="0.25">
      <c r="A27" s="55" t="s">
        <v>749</v>
      </c>
      <c r="B27" s="56">
        <f>COUNTIF(Table1[Relevent Area],'Summary Page'!B16)</f>
        <v>21</v>
      </c>
      <c r="C27" s="56">
        <f>COUNTIF(Table1[Relevent Area],'Summary Page'!C16)</f>
        <v>0</v>
      </c>
      <c r="D27" s="56">
        <f>COUNTIF(Table1[Relevent Area],'Summary Page'!D16)</f>
        <v>5</v>
      </c>
      <c r="E27" s="56">
        <f>COUNTIF(Table1[Relevent Area],'Summary Page'!E16)</f>
        <v>26</v>
      </c>
      <c r="F27" s="56">
        <f>COUNTIF(Table1[Relevent Area],'Summary Page'!F16)</f>
        <v>51</v>
      </c>
      <c r="G27" s="56">
        <f>COUNTIF(Table1[Relevent Area],'Summary Page'!G16)</f>
        <v>5</v>
      </c>
      <c r="H27" s="56">
        <f>COUNTIF(Table1[Relevent Area],'Summary Page'!H16)</f>
        <v>1</v>
      </c>
      <c r="I27" s="56">
        <f>COUNTIF(Table1[Relevent Area],'Summary Page'!I16)</f>
        <v>21</v>
      </c>
      <c r="J27" s="56">
        <f>COUNTIF(Table1[Relevent Area],'Summary Page'!J16)</f>
        <v>2</v>
      </c>
      <c r="K27" s="7"/>
      <c r="L27" s="7"/>
      <c r="M27" s="7"/>
      <c r="N27" s="7"/>
    </row>
    <row r="28" spans="1:14" x14ac:dyDescent="0.25">
      <c r="A28" s="7" t="s">
        <v>762</v>
      </c>
      <c r="B28" s="10">
        <f>B27/$B$13</f>
        <v>0.19626168224299065</v>
      </c>
      <c r="C28" s="10">
        <f t="shared" ref="C28:J28" si="1">C27/$B$13</f>
        <v>0</v>
      </c>
      <c r="D28" s="10">
        <f t="shared" si="1"/>
        <v>4.6728971962616821E-2</v>
      </c>
      <c r="E28" s="10">
        <f t="shared" si="1"/>
        <v>0.24299065420560748</v>
      </c>
      <c r="F28" s="10">
        <f t="shared" si="1"/>
        <v>0.47663551401869159</v>
      </c>
      <c r="G28" s="10">
        <f t="shared" si="1"/>
        <v>4.6728971962616821E-2</v>
      </c>
      <c r="H28" s="10">
        <f t="shared" si="1"/>
        <v>9.3457943925233638E-3</v>
      </c>
      <c r="I28" s="10">
        <f t="shared" si="1"/>
        <v>0.19626168224299065</v>
      </c>
      <c r="J28" s="10">
        <f t="shared" si="1"/>
        <v>1.8691588785046728E-2</v>
      </c>
      <c r="K28" s="7"/>
      <c r="L28" s="7"/>
      <c r="M28" s="7"/>
      <c r="N28" s="7"/>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16C2-76F9-41B2-9ED2-FDA37CF38DF9}">
  <dimension ref="A1:N108"/>
  <sheetViews>
    <sheetView workbookViewId="0">
      <selection activeCell="A104" sqref="A104"/>
    </sheetView>
  </sheetViews>
  <sheetFormatPr defaultRowHeight="15" x14ac:dyDescent="0.25"/>
  <cols>
    <col min="1" max="1" width="21.28515625" customWidth="1"/>
    <col min="2" max="2" width="49.28515625" customWidth="1"/>
    <col min="3" max="3" width="9.85546875" customWidth="1"/>
    <col min="4" max="4" width="7" customWidth="1"/>
    <col min="5" max="5" width="8.42578125" customWidth="1"/>
    <col min="6" max="6" width="7.85546875" customWidth="1"/>
    <col min="7" max="7" width="6.5703125" customWidth="1"/>
    <col min="8" max="8" width="12.5703125" customWidth="1"/>
    <col min="9" max="9" width="8" customWidth="1"/>
    <col min="10" max="10" width="12.140625" customWidth="1"/>
    <col min="11" max="12" width="11.140625" customWidth="1"/>
    <col min="14" max="14" width="20.7109375" customWidth="1"/>
  </cols>
  <sheetData>
    <row r="1" spans="1:13" ht="34.5" x14ac:dyDescent="0.25">
      <c r="A1" s="11" t="s">
        <v>51</v>
      </c>
      <c r="B1" s="11" t="s">
        <v>27</v>
      </c>
      <c r="C1" s="11" t="s">
        <v>496</v>
      </c>
      <c r="D1" s="11" t="s">
        <v>495</v>
      </c>
      <c r="E1" s="11" t="s">
        <v>21</v>
      </c>
      <c r="F1" s="11" t="s">
        <v>152</v>
      </c>
      <c r="G1" s="11" t="s">
        <v>151</v>
      </c>
      <c r="H1" s="11" t="s">
        <v>781</v>
      </c>
      <c r="I1" s="11" t="s">
        <v>24</v>
      </c>
      <c r="J1" s="11" t="s">
        <v>25</v>
      </c>
      <c r="K1" s="11" t="s">
        <v>26</v>
      </c>
      <c r="L1" s="11" t="s">
        <v>50</v>
      </c>
      <c r="M1" s="11" t="s">
        <v>748</v>
      </c>
    </row>
    <row r="2" spans="1:13" x14ac:dyDescent="0.25">
      <c r="A2" s="7" t="s">
        <v>52</v>
      </c>
      <c r="B2" s="7" t="s">
        <v>0</v>
      </c>
      <c r="C2" s="7">
        <f>VLOOKUP(B2,Table1[[Flow Title]:[Employment Status]],12,0)</f>
        <v>1</v>
      </c>
      <c r="D2" s="7">
        <f>VLOOKUP(B2,Table1[[Flow Title]:[Employment Status]],13,0)</f>
        <v>1</v>
      </c>
      <c r="E2" s="7">
        <f>VLOOKUP(B2,Table1[[Flow Title]:[Employment Status]],14,0)</f>
        <v>0</v>
      </c>
      <c r="F2" s="7">
        <f>VLOOKUP(B2,Table1[[Flow Title]:[Employment Status]],15,0)</f>
        <v>1</v>
      </c>
      <c r="G2" s="7">
        <f>VLOOKUP(B2,Table1[[Flow Title]:[Employment Status]],16,0)</f>
        <v>1</v>
      </c>
      <c r="H2" s="7">
        <f>VLOOKUP(B2,Table1[[Flow Title]:[Employment Status]],17,0)</f>
        <v>1</v>
      </c>
      <c r="I2" s="7">
        <f>VLOOKUP(B2,Table1[[Flow Title]:[Employment Status]],18,0)</f>
        <v>0</v>
      </c>
      <c r="J2" s="7">
        <f>VLOOKUP(B2,Table1[[Flow Title]:[Employment Status]],19,0)</f>
        <v>0</v>
      </c>
      <c r="K2" s="7">
        <f>VLOOKUP(B2,Table1[[Flow Title]:[Employment Status]],20,0)</f>
        <v>0</v>
      </c>
      <c r="L2" s="7">
        <f>VLOOKUP(B2,Table1[[Flow Title]:[Employment Status]],21,0)</f>
        <v>1</v>
      </c>
      <c r="M2" s="9"/>
    </row>
    <row r="3" spans="1:13" x14ac:dyDescent="0.25">
      <c r="A3" s="7" t="s">
        <v>52</v>
      </c>
      <c r="B3" s="7" t="s">
        <v>1</v>
      </c>
      <c r="C3" s="7">
        <f>VLOOKUP(B3,Table1[[Flow Title]:[Employment Status]],12,0)</f>
        <v>1</v>
      </c>
      <c r="D3" s="7">
        <f>VLOOKUP(B3,Table1[[Flow Title]:[Employment Status]],13,0)</f>
        <v>1</v>
      </c>
      <c r="E3" s="7">
        <f>VLOOKUP(B3,Table1[[Flow Title]:[Employment Status]],14,0)</f>
        <v>1</v>
      </c>
      <c r="F3" s="7">
        <f>VLOOKUP(B3,Table1[[Flow Title]:[Employment Status]],15,0)</f>
        <v>1</v>
      </c>
      <c r="G3" s="7">
        <f>VLOOKUP(B3,Table1[[Flow Title]:[Employment Status]],16,0)</f>
        <v>1</v>
      </c>
      <c r="H3" s="7">
        <f>VLOOKUP(B3,Table1[[Flow Title]:[Employment Status]],17,0)</f>
        <v>1</v>
      </c>
      <c r="I3" s="7">
        <f>VLOOKUP(B3,Table1[[Flow Title]:[Employment Status]],18,0)</f>
        <v>1</v>
      </c>
      <c r="J3" s="7">
        <f>VLOOKUP(B3,Table1[[Flow Title]:[Employment Status]],19,0)</f>
        <v>0</v>
      </c>
      <c r="K3" s="7">
        <f>VLOOKUP(B3,Table1[[Flow Title]:[Employment Status]],20,0)</f>
        <v>1</v>
      </c>
      <c r="L3" s="7">
        <f>VLOOKUP(B3,Table1[[Flow Title]:[Employment Status]],21,0)</f>
        <v>1</v>
      </c>
      <c r="M3" s="9"/>
    </row>
    <row r="4" spans="1:13" x14ac:dyDescent="0.25">
      <c r="A4" s="7" t="s">
        <v>52</v>
      </c>
      <c r="B4" s="7" t="s">
        <v>59</v>
      </c>
      <c r="C4" s="7">
        <f>VLOOKUP(B4,Table1[[Flow Title]:[Employment Status]],12,0)</f>
        <v>0</v>
      </c>
      <c r="D4" s="7">
        <f>VLOOKUP(B4,Table1[[Flow Title]:[Employment Status]],13,0)</f>
        <v>0</v>
      </c>
      <c r="E4" s="7">
        <f>VLOOKUP(B4,Table1[[Flow Title]:[Employment Status]],14,0)</f>
        <v>0</v>
      </c>
      <c r="F4" s="7">
        <f>VLOOKUP(B4,Table1[[Flow Title]:[Employment Status]],15,0)</f>
        <v>0</v>
      </c>
      <c r="G4" s="7">
        <f>VLOOKUP(B4,Table1[[Flow Title]:[Employment Status]],16,0)</f>
        <v>0</v>
      </c>
      <c r="H4" s="7">
        <f>VLOOKUP(B4,Table1[[Flow Title]:[Employment Status]],17,0)</f>
        <v>0</v>
      </c>
      <c r="I4" s="7">
        <f>VLOOKUP(B4,Table1[[Flow Title]:[Employment Status]],18,0)</f>
        <v>0</v>
      </c>
      <c r="J4" s="7">
        <f>VLOOKUP(B4,Table1[[Flow Title]:[Employment Status]],19,0)</f>
        <v>0</v>
      </c>
      <c r="K4" s="7">
        <f>VLOOKUP(B4,Table1[[Flow Title]:[Employment Status]],20,0)</f>
        <v>0</v>
      </c>
      <c r="L4" s="7">
        <f>VLOOKUP(B4,Table1[[Flow Title]:[Employment Status]],21,0)</f>
        <v>0</v>
      </c>
      <c r="M4" s="9"/>
    </row>
    <row r="5" spans="1:13" x14ac:dyDescent="0.25">
      <c r="A5" s="7" t="s">
        <v>52</v>
      </c>
      <c r="B5" s="7" t="s">
        <v>2</v>
      </c>
      <c r="C5" s="7">
        <f>VLOOKUP(B5,Table1[[Flow Title]:[Employment Status]],12,0)</f>
        <v>1</v>
      </c>
      <c r="D5" s="7">
        <f>VLOOKUP(B5,Table1[[Flow Title]:[Employment Status]],13,0)</f>
        <v>1</v>
      </c>
      <c r="E5" s="7">
        <f>VLOOKUP(B5,Table1[[Flow Title]:[Employment Status]],14,0)</f>
        <v>0</v>
      </c>
      <c r="F5" s="7">
        <f>VLOOKUP(B5,Table1[[Flow Title]:[Employment Status]],15,0)</f>
        <v>1</v>
      </c>
      <c r="G5" s="7">
        <f>VLOOKUP(B5,Table1[[Flow Title]:[Employment Status]],16,0)</f>
        <v>1</v>
      </c>
      <c r="H5" s="7">
        <f>VLOOKUP(B5,Table1[[Flow Title]:[Employment Status]],17,0)</f>
        <v>1</v>
      </c>
      <c r="I5" s="7">
        <f>VLOOKUP(B5,Table1[[Flow Title]:[Employment Status]],18,0)</f>
        <v>0</v>
      </c>
      <c r="J5" s="7">
        <f>VLOOKUP(B5,Table1[[Flow Title]:[Employment Status]],19,0)</f>
        <v>0</v>
      </c>
      <c r="K5" s="7">
        <f>VLOOKUP(B5,Table1[[Flow Title]:[Employment Status]],20,0)</f>
        <v>0</v>
      </c>
      <c r="L5" s="7">
        <f>VLOOKUP(B5,Table1[[Flow Title]:[Employment Status]],21,0)</f>
        <v>0</v>
      </c>
      <c r="M5" s="9"/>
    </row>
    <row r="6" spans="1:13" x14ac:dyDescent="0.25">
      <c r="A6" s="7" t="s">
        <v>52</v>
      </c>
      <c r="B6" s="7" t="s">
        <v>3</v>
      </c>
      <c r="C6" s="7">
        <f>VLOOKUP(B6,Table1[[Flow Title]:[Employment Status]],12,0)</f>
        <v>0</v>
      </c>
      <c r="D6" s="7">
        <f>VLOOKUP(B6,Table1[[Flow Title]:[Employment Status]],13,0)</f>
        <v>0</v>
      </c>
      <c r="E6" s="7">
        <f>VLOOKUP(B6,Table1[[Flow Title]:[Employment Status]],14,0)</f>
        <v>0</v>
      </c>
      <c r="F6" s="7">
        <f>VLOOKUP(B6,Table1[[Flow Title]:[Employment Status]],15,0)</f>
        <v>0</v>
      </c>
      <c r="G6" s="7">
        <f>VLOOKUP(B6,Table1[[Flow Title]:[Employment Status]],16,0)</f>
        <v>0</v>
      </c>
      <c r="H6" s="7">
        <f>VLOOKUP(B6,Table1[[Flow Title]:[Employment Status]],17,0)</f>
        <v>0</v>
      </c>
      <c r="I6" s="7">
        <f>VLOOKUP(B6,Table1[[Flow Title]:[Employment Status]],18,0)</f>
        <v>0</v>
      </c>
      <c r="J6" s="7">
        <f>VLOOKUP(B6,Table1[[Flow Title]:[Employment Status]],19,0)</f>
        <v>0</v>
      </c>
      <c r="K6" s="7">
        <f>VLOOKUP(B6,Table1[[Flow Title]:[Employment Status]],20,0)</f>
        <v>0</v>
      </c>
      <c r="L6" s="7">
        <f>VLOOKUP(B6,Table1[[Flow Title]:[Employment Status]],21,0)</f>
        <v>0</v>
      </c>
      <c r="M6" s="9"/>
    </row>
    <row r="7" spans="1:13" x14ac:dyDescent="0.25">
      <c r="A7" s="7" t="s">
        <v>52</v>
      </c>
      <c r="B7" s="7" t="s">
        <v>4</v>
      </c>
      <c r="C7" s="7">
        <f>VLOOKUP(B7,Table1[[Flow Title]:[Employment Status]],12,0)</f>
        <v>1</v>
      </c>
      <c r="D7" s="7">
        <f>VLOOKUP(B7,Table1[[Flow Title]:[Employment Status]],13,0)</f>
        <v>0</v>
      </c>
      <c r="E7" s="7">
        <f>VLOOKUP(B7,Table1[[Flow Title]:[Employment Status]],14,0)</f>
        <v>0</v>
      </c>
      <c r="F7" s="7">
        <f>VLOOKUP(B7,Table1[[Flow Title]:[Employment Status]],15,0)</f>
        <v>0</v>
      </c>
      <c r="G7" s="7">
        <f>VLOOKUP(B7,Table1[[Flow Title]:[Employment Status]],16,0)</f>
        <v>0</v>
      </c>
      <c r="H7" s="7">
        <f>VLOOKUP(B7,Table1[[Flow Title]:[Employment Status]],17,0)</f>
        <v>1</v>
      </c>
      <c r="I7" s="7">
        <f>VLOOKUP(B7,Table1[[Flow Title]:[Employment Status]],18,0)</f>
        <v>0</v>
      </c>
      <c r="J7" s="7">
        <f>VLOOKUP(B7,Table1[[Flow Title]:[Employment Status]],19,0)</f>
        <v>0</v>
      </c>
      <c r="K7" s="7">
        <f>VLOOKUP(B7,Table1[[Flow Title]:[Employment Status]],20,0)</f>
        <v>0</v>
      </c>
      <c r="L7" s="7">
        <f>VLOOKUP(B7,Table1[[Flow Title]:[Employment Status]],21,0)</f>
        <v>0</v>
      </c>
      <c r="M7" s="9"/>
    </row>
    <row r="8" spans="1:13" x14ac:dyDescent="0.25">
      <c r="A8" s="7" t="s">
        <v>52</v>
      </c>
      <c r="B8" s="7" t="s">
        <v>5</v>
      </c>
      <c r="C8" s="7">
        <f>VLOOKUP(B8,Table1[[Flow Title]:[Employment Status]],12,0)</f>
        <v>1</v>
      </c>
      <c r="D8" s="7">
        <f>VLOOKUP(B8,Table1[[Flow Title]:[Employment Status]],13,0)</f>
        <v>1</v>
      </c>
      <c r="E8" s="7">
        <f>VLOOKUP(B8,Table1[[Flow Title]:[Employment Status]],14,0)</f>
        <v>0</v>
      </c>
      <c r="F8" s="7">
        <f>VLOOKUP(B8,Table1[[Flow Title]:[Employment Status]],15,0)</f>
        <v>0</v>
      </c>
      <c r="G8" s="7">
        <f>VLOOKUP(B8,Table1[[Flow Title]:[Employment Status]],16,0)</f>
        <v>0</v>
      </c>
      <c r="H8" s="7">
        <f>VLOOKUP(B8,Table1[[Flow Title]:[Employment Status]],17,0)</f>
        <v>0</v>
      </c>
      <c r="I8" s="7">
        <f>VLOOKUP(B8,Table1[[Flow Title]:[Employment Status]],18,0)</f>
        <v>0</v>
      </c>
      <c r="J8" s="7">
        <f>VLOOKUP(B8,Table1[[Flow Title]:[Employment Status]],19,0)</f>
        <v>0</v>
      </c>
      <c r="K8" s="7">
        <f>VLOOKUP(B8,Table1[[Flow Title]:[Employment Status]],20,0)</f>
        <v>0</v>
      </c>
      <c r="L8" s="7">
        <f>VLOOKUP(B8,Table1[[Flow Title]:[Employment Status]],21,0)</f>
        <v>1</v>
      </c>
      <c r="M8" s="9"/>
    </row>
    <row r="9" spans="1:13" x14ac:dyDescent="0.25">
      <c r="A9" s="7" t="s">
        <v>52</v>
      </c>
      <c r="B9" s="7" t="s">
        <v>6</v>
      </c>
      <c r="C9" s="7">
        <f>VLOOKUP(B9,Table1[[Flow Title]:[Employment Status]],12,0)</f>
        <v>1</v>
      </c>
      <c r="D9" s="7">
        <f>VLOOKUP(B9,Table1[[Flow Title]:[Employment Status]],13,0)</f>
        <v>0</v>
      </c>
      <c r="E9" s="7">
        <f>VLOOKUP(B9,Table1[[Flow Title]:[Employment Status]],14,0)</f>
        <v>0</v>
      </c>
      <c r="F9" s="7">
        <f>VLOOKUP(B9,Table1[[Flow Title]:[Employment Status]],15,0)</f>
        <v>1</v>
      </c>
      <c r="G9" s="7">
        <f>VLOOKUP(B9,Table1[[Flow Title]:[Employment Status]],16,0)</f>
        <v>1</v>
      </c>
      <c r="H9" s="7">
        <f>VLOOKUP(B9,Table1[[Flow Title]:[Employment Status]],17,0)</f>
        <v>1</v>
      </c>
      <c r="I9" s="7">
        <f>VLOOKUP(B9,Table1[[Flow Title]:[Employment Status]],18,0)</f>
        <v>0</v>
      </c>
      <c r="J9" s="7">
        <f>VLOOKUP(B9,Table1[[Flow Title]:[Employment Status]],19,0)</f>
        <v>0</v>
      </c>
      <c r="K9" s="7">
        <f>VLOOKUP(B9,Table1[[Flow Title]:[Employment Status]],20,0)</f>
        <v>0</v>
      </c>
      <c r="L9" s="7">
        <f>VLOOKUP(B9,Table1[[Flow Title]:[Employment Status]],21,0)</f>
        <v>0</v>
      </c>
      <c r="M9" s="9"/>
    </row>
    <row r="10" spans="1:13" x14ac:dyDescent="0.25">
      <c r="A10" s="7" t="s">
        <v>52</v>
      </c>
      <c r="B10" s="7" t="s">
        <v>7</v>
      </c>
      <c r="C10" s="7">
        <f>VLOOKUP(B10,Table1[[Flow Title]:[Employment Status]],12,0)</f>
        <v>1</v>
      </c>
      <c r="D10" s="7">
        <f>VLOOKUP(B10,Table1[[Flow Title]:[Employment Status]],13,0)</f>
        <v>1</v>
      </c>
      <c r="E10" s="7">
        <f>VLOOKUP(B10,Table1[[Flow Title]:[Employment Status]],14,0)</f>
        <v>0</v>
      </c>
      <c r="F10" s="7">
        <f>VLOOKUP(B10,Table1[[Flow Title]:[Employment Status]],15,0)</f>
        <v>1</v>
      </c>
      <c r="G10" s="7">
        <f>VLOOKUP(B10,Table1[[Flow Title]:[Employment Status]],16,0)</f>
        <v>1</v>
      </c>
      <c r="H10" s="7">
        <f>VLOOKUP(B10,Table1[[Flow Title]:[Employment Status]],17,0)</f>
        <v>1</v>
      </c>
      <c r="I10" s="7">
        <f>VLOOKUP(B10,Table1[[Flow Title]:[Employment Status]],18,0)</f>
        <v>0</v>
      </c>
      <c r="J10" s="7">
        <f>VLOOKUP(B10,Table1[[Flow Title]:[Employment Status]],19,0)</f>
        <v>0</v>
      </c>
      <c r="K10" s="7">
        <f>VLOOKUP(B10,Table1[[Flow Title]:[Employment Status]],20,0)</f>
        <v>0</v>
      </c>
      <c r="L10" s="7">
        <f>VLOOKUP(B10,Table1[[Flow Title]:[Employment Status]],21,0)</f>
        <v>0</v>
      </c>
      <c r="M10" s="9"/>
    </row>
    <row r="11" spans="1:13" x14ac:dyDescent="0.25">
      <c r="A11" s="7" t="s">
        <v>52</v>
      </c>
      <c r="B11" s="7" t="s">
        <v>8</v>
      </c>
      <c r="C11" s="7">
        <f>VLOOKUP(B11,Table1[[Flow Title]:[Employment Status]],12,0)</f>
        <v>1</v>
      </c>
      <c r="D11" s="7">
        <f>VLOOKUP(B11,Table1[[Flow Title]:[Employment Status]],13,0)</f>
        <v>1</v>
      </c>
      <c r="E11" s="7">
        <f>VLOOKUP(B11,Table1[[Flow Title]:[Employment Status]],14,0)</f>
        <v>0</v>
      </c>
      <c r="F11" s="7">
        <f>VLOOKUP(B11,Table1[[Flow Title]:[Employment Status]],15,0)</f>
        <v>0</v>
      </c>
      <c r="G11" s="7">
        <f>VLOOKUP(B11,Table1[[Flow Title]:[Employment Status]],16,0)</f>
        <v>0</v>
      </c>
      <c r="H11" s="7">
        <f>VLOOKUP(B11,Table1[[Flow Title]:[Employment Status]],17,0)</f>
        <v>1</v>
      </c>
      <c r="I11" s="7">
        <f>VLOOKUP(B11,Table1[[Flow Title]:[Employment Status]],18,0)</f>
        <v>0</v>
      </c>
      <c r="J11" s="7">
        <f>VLOOKUP(B11,Table1[[Flow Title]:[Employment Status]],19,0)</f>
        <v>0</v>
      </c>
      <c r="K11" s="7">
        <f>VLOOKUP(B11,Table1[[Flow Title]:[Employment Status]],20,0)</f>
        <v>0</v>
      </c>
      <c r="L11" s="7">
        <f>VLOOKUP(B11,Table1[[Flow Title]:[Employment Status]],21,0)</f>
        <v>0</v>
      </c>
      <c r="M11" s="9"/>
    </row>
    <row r="12" spans="1:13" x14ac:dyDescent="0.25">
      <c r="A12" s="7" t="s">
        <v>52</v>
      </c>
      <c r="B12" s="7" t="s">
        <v>9</v>
      </c>
      <c r="C12" s="7">
        <f>VLOOKUP(B12,Table1[[Flow Title]:[Employment Status]],12,0)</f>
        <v>1</v>
      </c>
      <c r="D12" s="7">
        <f>VLOOKUP(B12,Table1[[Flow Title]:[Employment Status]],13,0)</f>
        <v>1</v>
      </c>
      <c r="E12" s="7">
        <f>VLOOKUP(B12,Table1[[Flow Title]:[Employment Status]],14,0)</f>
        <v>0</v>
      </c>
      <c r="F12" s="7">
        <f>VLOOKUP(B12,Table1[[Flow Title]:[Employment Status]],15,0)</f>
        <v>1</v>
      </c>
      <c r="G12" s="7">
        <f>VLOOKUP(B12,Table1[[Flow Title]:[Employment Status]],16,0)</f>
        <v>1</v>
      </c>
      <c r="H12" s="7">
        <f>VLOOKUP(B12,Table1[[Flow Title]:[Employment Status]],17,0)</f>
        <v>0</v>
      </c>
      <c r="I12" s="7">
        <f>VLOOKUP(B12,Table1[[Flow Title]:[Employment Status]],18,0)</f>
        <v>0</v>
      </c>
      <c r="J12" s="7">
        <f>VLOOKUP(B12,Table1[[Flow Title]:[Employment Status]],19,0)</f>
        <v>0</v>
      </c>
      <c r="K12" s="7">
        <f>VLOOKUP(B12,Table1[[Flow Title]:[Employment Status]],20,0)</f>
        <v>0</v>
      </c>
      <c r="L12" s="7">
        <f>VLOOKUP(B12,Table1[[Flow Title]:[Employment Status]],21,0)</f>
        <v>0</v>
      </c>
      <c r="M12" s="9"/>
    </row>
    <row r="13" spans="1:13" x14ac:dyDescent="0.25">
      <c r="A13" s="7" t="s">
        <v>52</v>
      </c>
      <c r="B13" s="7" t="s">
        <v>10</v>
      </c>
      <c r="C13" s="7">
        <f>VLOOKUP(B13,Table1[[Flow Title]:[Employment Status]],12,0)</f>
        <v>1</v>
      </c>
      <c r="D13" s="7">
        <f>VLOOKUP(B13,Table1[[Flow Title]:[Employment Status]],13,0)</f>
        <v>1</v>
      </c>
      <c r="E13" s="7">
        <f>VLOOKUP(B13,Table1[[Flow Title]:[Employment Status]],14,0)</f>
        <v>0</v>
      </c>
      <c r="F13" s="7">
        <f>VLOOKUP(B13,Table1[[Flow Title]:[Employment Status]],15,0)</f>
        <v>1</v>
      </c>
      <c r="G13" s="7">
        <f>VLOOKUP(B13,Table1[[Flow Title]:[Employment Status]],16,0)</f>
        <v>1</v>
      </c>
      <c r="H13" s="7">
        <f>VLOOKUP(B13,Table1[[Flow Title]:[Employment Status]],17,0)</f>
        <v>0</v>
      </c>
      <c r="I13" s="7">
        <f>VLOOKUP(B13,Table1[[Flow Title]:[Employment Status]],18,0)</f>
        <v>0</v>
      </c>
      <c r="J13" s="7">
        <f>VLOOKUP(B13,Table1[[Flow Title]:[Employment Status]],19,0)</f>
        <v>0</v>
      </c>
      <c r="K13" s="7">
        <f>VLOOKUP(B13,Table1[[Flow Title]:[Employment Status]],20,0)</f>
        <v>0</v>
      </c>
      <c r="L13" s="7">
        <f>VLOOKUP(B13,Table1[[Flow Title]:[Employment Status]],21,0)</f>
        <v>0</v>
      </c>
      <c r="M13" s="9"/>
    </row>
    <row r="14" spans="1:13" x14ac:dyDescent="0.25">
      <c r="A14" s="7" t="s">
        <v>52</v>
      </c>
      <c r="B14" s="7" t="s">
        <v>11</v>
      </c>
      <c r="C14" s="7">
        <f>VLOOKUP(B14,Table1[[Flow Title]:[Employment Status]],12,0)</f>
        <v>1</v>
      </c>
      <c r="D14" s="7">
        <f>VLOOKUP(B14,Table1[[Flow Title]:[Employment Status]],13,0)</f>
        <v>1</v>
      </c>
      <c r="E14" s="7">
        <f>VLOOKUP(B14,Table1[[Flow Title]:[Employment Status]],14,0)</f>
        <v>0</v>
      </c>
      <c r="F14" s="7">
        <f>VLOOKUP(B14,Table1[[Flow Title]:[Employment Status]],15,0)</f>
        <v>1</v>
      </c>
      <c r="G14" s="7">
        <f>VLOOKUP(B14,Table1[[Flow Title]:[Employment Status]],16,0)</f>
        <v>1</v>
      </c>
      <c r="H14" s="7">
        <f>VLOOKUP(B14,Table1[[Flow Title]:[Employment Status]],17,0)</f>
        <v>1</v>
      </c>
      <c r="I14" s="7">
        <f>VLOOKUP(B14,Table1[[Flow Title]:[Employment Status]],18,0)</f>
        <v>0</v>
      </c>
      <c r="J14" s="7">
        <f>VLOOKUP(B14,Table1[[Flow Title]:[Employment Status]],19,0)</f>
        <v>0</v>
      </c>
      <c r="K14" s="7">
        <f>VLOOKUP(B14,Table1[[Flow Title]:[Employment Status]],20,0)</f>
        <v>0</v>
      </c>
      <c r="L14" s="7">
        <f>VLOOKUP(B14,Table1[[Flow Title]:[Employment Status]],21,0)</f>
        <v>1</v>
      </c>
      <c r="M14" s="9"/>
    </row>
    <row r="15" spans="1:13" x14ac:dyDescent="0.25">
      <c r="A15" s="7" t="s">
        <v>52</v>
      </c>
      <c r="B15" s="7" t="s">
        <v>12</v>
      </c>
      <c r="C15" s="7">
        <f>VLOOKUP(B15,Table1[[Flow Title]:[Employment Status]],12,0)</f>
        <v>1</v>
      </c>
      <c r="D15" s="7">
        <f>VLOOKUP(B15,Table1[[Flow Title]:[Employment Status]],13,0)</f>
        <v>1</v>
      </c>
      <c r="E15" s="7">
        <f>VLOOKUP(B15,Table1[[Flow Title]:[Employment Status]],14,0)</f>
        <v>0</v>
      </c>
      <c r="F15" s="7">
        <f>VLOOKUP(B15,Table1[[Flow Title]:[Employment Status]],15,0)</f>
        <v>0</v>
      </c>
      <c r="G15" s="7">
        <f>VLOOKUP(B15,Table1[[Flow Title]:[Employment Status]],16,0)</f>
        <v>0</v>
      </c>
      <c r="H15" s="7">
        <f>VLOOKUP(B15,Table1[[Flow Title]:[Employment Status]],17,0)</f>
        <v>1</v>
      </c>
      <c r="I15" s="7">
        <f>VLOOKUP(B15,Table1[[Flow Title]:[Employment Status]],18,0)</f>
        <v>0</v>
      </c>
      <c r="J15" s="7">
        <f>VLOOKUP(B15,Table1[[Flow Title]:[Employment Status]],19,0)</f>
        <v>0</v>
      </c>
      <c r="K15" s="7">
        <f>VLOOKUP(B15,Table1[[Flow Title]:[Employment Status]],20,0)</f>
        <v>0</v>
      </c>
      <c r="L15" s="7">
        <f>VLOOKUP(B15,Table1[[Flow Title]:[Employment Status]],21,0)</f>
        <v>1</v>
      </c>
      <c r="M15" s="9"/>
    </row>
    <row r="16" spans="1:13" x14ac:dyDescent="0.25">
      <c r="A16" s="7" t="s">
        <v>52</v>
      </c>
      <c r="B16" s="7" t="s">
        <v>13</v>
      </c>
      <c r="C16" s="7">
        <f>VLOOKUP(B16,Table1[[Flow Title]:[Employment Status]],12,0)</f>
        <v>1</v>
      </c>
      <c r="D16" s="7">
        <f>VLOOKUP(B16,Table1[[Flow Title]:[Employment Status]],13,0)</f>
        <v>0</v>
      </c>
      <c r="E16" s="7">
        <f>VLOOKUP(B16,Table1[[Flow Title]:[Employment Status]],14,0)</f>
        <v>0</v>
      </c>
      <c r="F16" s="7">
        <f>VLOOKUP(B16,Table1[[Flow Title]:[Employment Status]],15,0)</f>
        <v>0</v>
      </c>
      <c r="G16" s="7">
        <f>VLOOKUP(B16,Table1[[Flow Title]:[Employment Status]],16,0)</f>
        <v>0</v>
      </c>
      <c r="H16" s="7">
        <f>VLOOKUP(B16,Table1[[Flow Title]:[Employment Status]],17,0)</f>
        <v>0</v>
      </c>
      <c r="I16" s="7">
        <f>VLOOKUP(B16,Table1[[Flow Title]:[Employment Status]],18,0)</f>
        <v>0</v>
      </c>
      <c r="J16" s="7">
        <f>VLOOKUP(B16,Table1[[Flow Title]:[Employment Status]],19,0)</f>
        <v>0</v>
      </c>
      <c r="K16" s="7">
        <f>VLOOKUP(B16,Table1[[Flow Title]:[Employment Status]],20,0)</f>
        <v>0</v>
      </c>
      <c r="L16" s="7">
        <f>VLOOKUP(B16,Table1[[Flow Title]:[Employment Status]],21,0)</f>
        <v>0</v>
      </c>
      <c r="M16" s="9"/>
    </row>
    <row r="17" spans="1:13" x14ac:dyDescent="0.25">
      <c r="A17" s="7" t="s">
        <v>52</v>
      </c>
      <c r="B17" s="7" t="s">
        <v>14</v>
      </c>
      <c r="C17" s="7">
        <f>VLOOKUP(B17,Table1[[Flow Title]:[Employment Status]],12,0)</f>
        <v>1</v>
      </c>
      <c r="D17" s="7">
        <f>VLOOKUP(B17,Table1[[Flow Title]:[Employment Status]],13,0)</f>
        <v>1</v>
      </c>
      <c r="E17" s="7">
        <f>VLOOKUP(B17,Table1[[Flow Title]:[Employment Status]],14,0)</f>
        <v>0</v>
      </c>
      <c r="F17" s="7">
        <f>VLOOKUP(B17,Table1[[Flow Title]:[Employment Status]],15,0)</f>
        <v>0</v>
      </c>
      <c r="G17" s="7">
        <f>VLOOKUP(B17,Table1[[Flow Title]:[Employment Status]],16,0)</f>
        <v>0</v>
      </c>
      <c r="H17" s="7">
        <f>VLOOKUP(B17,Table1[[Flow Title]:[Employment Status]],17,0)</f>
        <v>1</v>
      </c>
      <c r="I17" s="7">
        <f>VLOOKUP(B17,Table1[[Flow Title]:[Employment Status]],18,0)</f>
        <v>0</v>
      </c>
      <c r="J17" s="7">
        <f>VLOOKUP(B17,Table1[[Flow Title]:[Employment Status]],19,0)</f>
        <v>1</v>
      </c>
      <c r="K17" s="7">
        <f>VLOOKUP(B17,Table1[[Flow Title]:[Employment Status]],20,0)</f>
        <v>0</v>
      </c>
      <c r="L17" s="7">
        <f>VLOOKUP(B17,Table1[[Flow Title]:[Employment Status]],21,0)</f>
        <v>0</v>
      </c>
      <c r="M17" s="9"/>
    </row>
    <row r="18" spans="1:13" x14ac:dyDescent="0.25">
      <c r="A18" s="7" t="s">
        <v>52</v>
      </c>
      <c r="B18" s="7" t="s">
        <v>15</v>
      </c>
      <c r="C18" s="7">
        <f>VLOOKUP(B18,Table1[[Flow Title]:[Employment Status]],12,0)</f>
        <v>0</v>
      </c>
      <c r="D18" s="7">
        <f>VLOOKUP(B18,Table1[[Flow Title]:[Employment Status]],13,0)</f>
        <v>1</v>
      </c>
      <c r="E18" s="7">
        <f>VLOOKUP(B18,Table1[[Flow Title]:[Employment Status]],14,0)</f>
        <v>0</v>
      </c>
      <c r="F18" s="7">
        <f>VLOOKUP(B18,Table1[[Flow Title]:[Employment Status]],15,0)</f>
        <v>0</v>
      </c>
      <c r="G18" s="7">
        <f>VLOOKUP(B18,Table1[[Flow Title]:[Employment Status]],16,0)</f>
        <v>0</v>
      </c>
      <c r="H18" s="7">
        <f>VLOOKUP(B18,Table1[[Flow Title]:[Employment Status]],17,0)</f>
        <v>0</v>
      </c>
      <c r="I18" s="7">
        <f>VLOOKUP(B18,Table1[[Flow Title]:[Employment Status]],18,0)</f>
        <v>0</v>
      </c>
      <c r="J18" s="7">
        <f>VLOOKUP(B18,Table1[[Flow Title]:[Employment Status]],19,0)</f>
        <v>0</v>
      </c>
      <c r="K18" s="7">
        <f>VLOOKUP(B18,Table1[[Flow Title]:[Employment Status]],20,0)</f>
        <v>0</v>
      </c>
      <c r="L18" s="7">
        <f>VLOOKUP(B18,Table1[[Flow Title]:[Employment Status]],21,0)</f>
        <v>0</v>
      </c>
      <c r="M18" s="9"/>
    </row>
    <row r="19" spans="1:13" x14ac:dyDescent="0.25">
      <c r="A19" s="7" t="s">
        <v>52</v>
      </c>
      <c r="B19" s="7" t="s">
        <v>16</v>
      </c>
      <c r="C19" s="7">
        <f>VLOOKUP(B19,Table1[[Flow Title]:[Employment Status]],12,0)</f>
        <v>0</v>
      </c>
      <c r="D19" s="7">
        <f>VLOOKUP(B19,Table1[[Flow Title]:[Employment Status]],13,0)</f>
        <v>1</v>
      </c>
      <c r="E19" s="7">
        <f>VLOOKUP(B19,Table1[[Flow Title]:[Employment Status]],14,0)</f>
        <v>1</v>
      </c>
      <c r="F19" s="7">
        <f>VLOOKUP(B19,Table1[[Flow Title]:[Employment Status]],15,0)</f>
        <v>0</v>
      </c>
      <c r="G19" s="7">
        <f>VLOOKUP(B19,Table1[[Flow Title]:[Employment Status]],16,0)</f>
        <v>0</v>
      </c>
      <c r="H19" s="7">
        <f>VLOOKUP(B19,Table1[[Flow Title]:[Employment Status]],17,0)</f>
        <v>1</v>
      </c>
      <c r="I19" s="7">
        <f>VLOOKUP(B19,Table1[[Flow Title]:[Employment Status]],18,0)</f>
        <v>0</v>
      </c>
      <c r="J19" s="7">
        <f>VLOOKUP(B19,Table1[[Flow Title]:[Employment Status]],19,0)</f>
        <v>0</v>
      </c>
      <c r="K19" s="7">
        <f>VLOOKUP(B19,Table1[[Flow Title]:[Employment Status]],20,0)</f>
        <v>0</v>
      </c>
      <c r="L19" s="7">
        <f>VLOOKUP(B19,Table1[[Flow Title]:[Employment Status]],21,0)</f>
        <v>0</v>
      </c>
      <c r="M19" s="9"/>
    </row>
    <row r="20" spans="1:13" x14ac:dyDescent="0.25">
      <c r="A20" s="7" t="s">
        <v>52</v>
      </c>
      <c r="B20" s="7" t="s">
        <v>17</v>
      </c>
      <c r="C20" s="7">
        <f>VLOOKUP(B20,Table1[[Flow Title]:[Employment Status]],12,0)</f>
        <v>1</v>
      </c>
      <c r="D20" s="7">
        <f>VLOOKUP(B20,Table1[[Flow Title]:[Employment Status]],13,0)</f>
        <v>1</v>
      </c>
      <c r="E20" s="7">
        <f>VLOOKUP(B20,Table1[[Flow Title]:[Employment Status]],14,0)</f>
        <v>0</v>
      </c>
      <c r="F20" s="7">
        <f>VLOOKUP(B20,Table1[[Flow Title]:[Employment Status]],15,0)</f>
        <v>0</v>
      </c>
      <c r="G20" s="7">
        <f>VLOOKUP(B20,Table1[[Flow Title]:[Employment Status]],16,0)</f>
        <v>0</v>
      </c>
      <c r="H20" s="7">
        <f>VLOOKUP(B20,Table1[[Flow Title]:[Employment Status]],17,0)</f>
        <v>0</v>
      </c>
      <c r="I20" s="7">
        <f>VLOOKUP(B20,Table1[[Flow Title]:[Employment Status]],18,0)</f>
        <v>0</v>
      </c>
      <c r="J20" s="7">
        <f>VLOOKUP(B20,Table1[[Flow Title]:[Employment Status]],19,0)</f>
        <v>0</v>
      </c>
      <c r="K20" s="7">
        <f>VLOOKUP(B20,Table1[[Flow Title]:[Employment Status]],20,0)</f>
        <v>0</v>
      </c>
      <c r="L20" s="7">
        <f>VLOOKUP(B20,Table1[[Flow Title]:[Employment Status]],21,0)</f>
        <v>0</v>
      </c>
      <c r="M20" s="9"/>
    </row>
    <row r="21" spans="1:13" x14ac:dyDescent="0.25">
      <c r="A21" s="7" t="s">
        <v>52</v>
      </c>
      <c r="B21" s="7" t="s">
        <v>18</v>
      </c>
      <c r="C21" s="7">
        <f>VLOOKUP(B21,Table1[[Flow Title]:[Employment Status]],12,0)</f>
        <v>1</v>
      </c>
      <c r="D21" s="7">
        <f>VLOOKUP(B21,Table1[[Flow Title]:[Employment Status]],13,0)</f>
        <v>1</v>
      </c>
      <c r="E21" s="7">
        <f>VLOOKUP(B21,Table1[[Flow Title]:[Employment Status]],14,0)</f>
        <v>1</v>
      </c>
      <c r="F21" s="7">
        <f>VLOOKUP(B21,Table1[[Flow Title]:[Employment Status]],15,0)</f>
        <v>1</v>
      </c>
      <c r="G21" s="7">
        <f>VLOOKUP(B21,Table1[[Flow Title]:[Employment Status]],16,0)</f>
        <v>1</v>
      </c>
      <c r="H21" s="7">
        <f>VLOOKUP(B21,Table1[[Flow Title]:[Employment Status]],17,0)</f>
        <v>1</v>
      </c>
      <c r="I21" s="7">
        <f>VLOOKUP(B21,Table1[[Flow Title]:[Employment Status]],18,0)</f>
        <v>0</v>
      </c>
      <c r="J21" s="7">
        <f>VLOOKUP(B21,Table1[[Flow Title]:[Employment Status]],19,0)</f>
        <v>0</v>
      </c>
      <c r="K21" s="7">
        <f>VLOOKUP(B21,Table1[[Flow Title]:[Employment Status]],20,0)</f>
        <v>1</v>
      </c>
      <c r="L21" s="7">
        <f>VLOOKUP(B21,Table1[[Flow Title]:[Employment Status]],21,0)</f>
        <v>1</v>
      </c>
      <c r="M21" s="9"/>
    </row>
    <row r="22" spans="1:13" x14ac:dyDescent="0.25">
      <c r="A22" s="7" t="s">
        <v>52</v>
      </c>
      <c r="B22" s="7" t="s">
        <v>19</v>
      </c>
      <c r="C22" s="7">
        <f>VLOOKUP(B22,Table1[[Flow Title]:[Employment Status]],12,0)</f>
        <v>0</v>
      </c>
      <c r="D22" s="7">
        <f>VLOOKUP(B22,Table1[[Flow Title]:[Employment Status]],13,0)</f>
        <v>1</v>
      </c>
      <c r="E22" s="7">
        <f>VLOOKUP(B22,Table1[[Flow Title]:[Employment Status]],14,0)</f>
        <v>0</v>
      </c>
      <c r="F22" s="7">
        <f>VLOOKUP(B22,Table1[[Flow Title]:[Employment Status]],15,0)</f>
        <v>0</v>
      </c>
      <c r="G22" s="7">
        <f>VLOOKUP(B22,Table1[[Flow Title]:[Employment Status]],16,0)</f>
        <v>0</v>
      </c>
      <c r="H22" s="7">
        <f>VLOOKUP(B22,Table1[[Flow Title]:[Employment Status]],17,0)</f>
        <v>1</v>
      </c>
      <c r="I22" s="7">
        <f>VLOOKUP(B22,Table1[[Flow Title]:[Employment Status]],18,0)</f>
        <v>0</v>
      </c>
      <c r="J22" s="7">
        <f>VLOOKUP(B22,Table1[[Flow Title]:[Employment Status]],19,0)</f>
        <v>0</v>
      </c>
      <c r="K22" s="7">
        <f>VLOOKUP(B22,Table1[[Flow Title]:[Employment Status]],20,0)</f>
        <v>0</v>
      </c>
      <c r="L22" s="7">
        <f>VLOOKUP(B22,Table1[[Flow Title]:[Employment Status]],21,0)</f>
        <v>0</v>
      </c>
      <c r="M22" s="9"/>
    </row>
    <row r="23" spans="1:13" x14ac:dyDescent="0.25">
      <c r="A23" s="7" t="s">
        <v>52</v>
      </c>
      <c r="B23" s="7" t="s">
        <v>20</v>
      </c>
      <c r="C23" s="7">
        <f>VLOOKUP(B23,Table1[[Flow Title]:[Employment Status]],12,0)</f>
        <v>1</v>
      </c>
      <c r="D23" s="7">
        <f>VLOOKUP(B23,Table1[[Flow Title]:[Employment Status]],13,0)</f>
        <v>1</v>
      </c>
      <c r="E23" s="7">
        <f>VLOOKUP(B23,Table1[[Flow Title]:[Employment Status]],14,0)</f>
        <v>0</v>
      </c>
      <c r="F23" s="7">
        <f>VLOOKUP(B23,Table1[[Flow Title]:[Employment Status]],15,0)</f>
        <v>0</v>
      </c>
      <c r="G23" s="7">
        <f>VLOOKUP(B23,Table1[[Flow Title]:[Employment Status]],16,0)</f>
        <v>0</v>
      </c>
      <c r="H23" s="7">
        <f>VLOOKUP(B23,Table1[[Flow Title]:[Employment Status]],17,0)</f>
        <v>0</v>
      </c>
      <c r="I23" s="7">
        <f>VLOOKUP(B23,Table1[[Flow Title]:[Employment Status]],18,0)</f>
        <v>0</v>
      </c>
      <c r="J23" s="7">
        <f>VLOOKUP(B23,Table1[[Flow Title]:[Employment Status]],19,0)</f>
        <v>0</v>
      </c>
      <c r="K23" s="7">
        <f>VLOOKUP(B23,Table1[[Flow Title]:[Employment Status]],20,0)</f>
        <v>0</v>
      </c>
      <c r="L23" s="7">
        <f>VLOOKUP(B23,Table1[[Flow Title]:[Employment Status]],21,0)</f>
        <v>0</v>
      </c>
      <c r="M23" s="9"/>
    </row>
    <row r="24" spans="1:13" x14ac:dyDescent="0.25">
      <c r="A24" s="7" t="s">
        <v>52</v>
      </c>
      <c r="B24" s="7" t="s">
        <v>64</v>
      </c>
      <c r="C24" s="7">
        <f>VLOOKUP(B24,Table1[[Flow Title]:[Employment Status]],12,0)</f>
        <v>0</v>
      </c>
      <c r="D24" s="7">
        <f>VLOOKUP(B24,Table1[[Flow Title]:[Employment Status]],13,0)</f>
        <v>0</v>
      </c>
      <c r="E24" s="7">
        <f>VLOOKUP(B24,Table1[[Flow Title]:[Employment Status]],14,0)</f>
        <v>1</v>
      </c>
      <c r="F24" s="7">
        <f>VLOOKUP(B24,Table1[[Flow Title]:[Employment Status]],15,0)</f>
        <v>0</v>
      </c>
      <c r="G24" s="7">
        <f>VLOOKUP(B24,Table1[[Flow Title]:[Employment Status]],16,0)</f>
        <v>0</v>
      </c>
      <c r="H24" s="7">
        <f>VLOOKUP(B24,Table1[[Flow Title]:[Employment Status]],17,0)</f>
        <v>0</v>
      </c>
      <c r="I24" s="7">
        <f>VLOOKUP(B24,Table1[[Flow Title]:[Employment Status]],18,0)</f>
        <v>0</v>
      </c>
      <c r="J24" s="7">
        <f>VLOOKUP(B24,Table1[[Flow Title]:[Employment Status]],19,0)</f>
        <v>0</v>
      </c>
      <c r="K24" s="7">
        <f>VLOOKUP(B24,Table1[[Flow Title]:[Employment Status]],20,0)</f>
        <v>0</v>
      </c>
      <c r="L24" s="7">
        <f>VLOOKUP(B24,Table1[[Flow Title]:[Employment Status]],21,0)</f>
        <v>1</v>
      </c>
      <c r="M24" s="9"/>
    </row>
    <row r="25" spans="1:13" x14ac:dyDescent="0.25">
      <c r="A25" s="7" t="s">
        <v>154</v>
      </c>
      <c r="B25" s="7" t="s">
        <v>134</v>
      </c>
      <c r="C25" s="7">
        <f>VLOOKUP(B25,Table1[[Flow Title]:[Employment Status]],12,0)</f>
        <v>1</v>
      </c>
      <c r="D25" s="7">
        <f>VLOOKUP(B25,Table1[[Flow Title]:[Employment Status]],13,0)</f>
        <v>1</v>
      </c>
      <c r="E25" s="7">
        <f>VLOOKUP(B25,Table1[[Flow Title]:[Employment Status]],14,0)</f>
        <v>1</v>
      </c>
      <c r="F25" s="7">
        <f>VLOOKUP(B25,Table1[[Flow Title]:[Employment Status]],15,0)</f>
        <v>1</v>
      </c>
      <c r="G25" s="7">
        <f>VLOOKUP(B25,Table1[[Flow Title]:[Employment Status]],16,0)</f>
        <v>1</v>
      </c>
      <c r="H25" s="7">
        <f>VLOOKUP(B25,Table1[[Flow Title]:[Employment Status]],17,0)</f>
        <v>1</v>
      </c>
      <c r="I25" s="7">
        <f>VLOOKUP(B25,Table1[[Flow Title]:[Employment Status]],18,0)</f>
        <v>0</v>
      </c>
      <c r="J25" s="7">
        <f>VLOOKUP(B25,Table1[[Flow Title]:[Employment Status]],19,0)</f>
        <v>0</v>
      </c>
      <c r="K25" s="7">
        <f>VLOOKUP(B25,Table1[[Flow Title]:[Employment Status]],20,0)</f>
        <v>1</v>
      </c>
      <c r="L25" s="7">
        <f>VLOOKUP(B25,Table1[[Flow Title]:[Employment Status]],21,0)</f>
        <v>1</v>
      </c>
      <c r="M25" s="9"/>
    </row>
    <row r="26" spans="1:13" x14ac:dyDescent="0.25">
      <c r="A26" s="7" t="s">
        <v>174</v>
      </c>
      <c r="B26" s="7" t="s">
        <v>136</v>
      </c>
      <c r="C26" s="7">
        <f>VLOOKUP(B26,Table1[[Flow Title]:[Employment Status]],12,0)</f>
        <v>1</v>
      </c>
      <c r="D26" s="7">
        <f>VLOOKUP(B26,Table1[[Flow Title]:[Employment Status]],13,0)</f>
        <v>1</v>
      </c>
      <c r="E26" s="7">
        <f>VLOOKUP(B26,Table1[[Flow Title]:[Employment Status]],14,0)</f>
        <v>1</v>
      </c>
      <c r="F26" s="7">
        <f>VLOOKUP(B26,Table1[[Flow Title]:[Employment Status]],15,0)</f>
        <v>1</v>
      </c>
      <c r="G26" s="7">
        <f>VLOOKUP(B26,Table1[[Flow Title]:[Employment Status]],16,0)</f>
        <v>0</v>
      </c>
      <c r="H26" s="7">
        <f>VLOOKUP(B26,Table1[[Flow Title]:[Employment Status]],17,0)</f>
        <v>1</v>
      </c>
      <c r="I26" s="7">
        <f>VLOOKUP(B26,Table1[[Flow Title]:[Employment Status]],18,0)</f>
        <v>0</v>
      </c>
      <c r="J26" s="7">
        <f>VLOOKUP(B26,Table1[[Flow Title]:[Employment Status]],19,0)</f>
        <v>0</v>
      </c>
      <c r="K26" s="7">
        <f>VLOOKUP(B26,Table1[[Flow Title]:[Employment Status]],20,0)</f>
        <v>0</v>
      </c>
      <c r="L26" s="7">
        <f>VLOOKUP(B26,Table1[[Flow Title]:[Employment Status]],21,0)</f>
        <v>1</v>
      </c>
      <c r="M26" s="9"/>
    </row>
    <row r="27" spans="1:13" x14ac:dyDescent="0.25">
      <c r="A27" s="7" t="s">
        <v>155</v>
      </c>
      <c r="B27" s="7" t="s">
        <v>119</v>
      </c>
      <c r="C27" s="7">
        <f>VLOOKUP(B27,Table1[[Flow Title]:[Employment Status]],12,0)</f>
        <v>1</v>
      </c>
      <c r="D27" s="7">
        <f>VLOOKUP(B27,Table1[[Flow Title]:[Employment Status]],13,0)</f>
        <v>1</v>
      </c>
      <c r="E27" s="7">
        <f>VLOOKUP(B27,Table1[[Flow Title]:[Employment Status]],14,0)</f>
        <v>1</v>
      </c>
      <c r="F27" s="7">
        <f>VLOOKUP(B27,Table1[[Flow Title]:[Employment Status]],15,0)</f>
        <v>1</v>
      </c>
      <c r="G27" s="7">
        <f>VLOOKUP(B27,Table1[[Flow Title]:[Employment Status]],16,0)</f>
        <v>1</v>
      </c>
      <c r="H27" s="7">
        <f>VLOOKUP(B27,Table1[[Flow Title]:[Employment Status]],17,0)</f>
        <v>0</v>
      </c>
      <c r="I27" s="7">
        <f>VLOOKUP(B27,Table1[[Flow Title]:[Employment Status]],18,0)</f>
        <v>0</v>
      </c>
      <c r="J27" s="7">
        <f>VLOOKUP(B27,Table1[[Flow Title]:[Employment Status]],19,0)</f>
        <v>0</v>
      </c>
      <c r="K27" s="7">
        <f>VLOOKUP(B27,Table1[[Flow Title]:[Employment Status]],20,0)</f>
        <v>0</v>
      </c>
      <c r="L27" s="7">
        <f>VLOOKUP(B27,Table1[[Flow Title]:[Employment Status]],21,0)</f>
        <v>0</v>
      </c>
      <c r="M27" s="9"/>
    </row>
    <row r="28" spans="1:13" x14ac:dyDescent="0.25">
      <c r="A28" s="7" t="s">
        <v>155</v>
      </c>
      <c r="B28" s="7" t="s">
        <v>160</v>
      </c>
      <c r="C28" s="7">
        <f>VLOOKUP(B28,Table1[[Flow Title]:[Employment Status]],12,0)</f>
        <v>1</v>
      </c>
      <c r="D28" s="7">
        <f>VLOOKUP(B28,Table1[[Flow Title]:[Employment Status]],13,0)</f>
        <v>1</v>
      </c>
      <c r="E28" s="7">
        <f>VLOOKUP(B28,Table1[[Flow Title]:[Employment Status]],14,0)</f>
        <v>0</v>
      </c>
      <c r="F28" s="7">
        <f>VLOOKUP(B28,Table1[[Flow Title]:[Employment Status]],15,0)</f>
        <v>1</v>
      </c>
      <c r="G28" s="7">
        <f>VLOOKUP(B28,Table1[[Flow Title]:[Employment Status]],16,0)</f>
        <v>1</v>
      </c>
      <c r="H28" s="7">
        <f>VLOOKUP(B28,Table1[[Flow Title]:[Employment Status]],17,0)</f>
        <v>0</v>
      </c>
      <c r="I28" s="7">
        <f>VLOOKUP(B28,Table1[[Flow Title]:[Employment Status]],18,0)</f>
        <v>0</v>
      </c>
      <c r="J28" s="7">
        <f>VLOOKUP(B28,Table1[[Flow Title]:[Employment Status]],19,0)</f>
        <v>0</v>
      </c>
      <c r="K28" s="7">
        <f>VLOOKUP(B28,Table1[[Flow Title]:[Employment Status]],20,0)</f>
        <v>0</v>
      </c>
      <c r="L28" s="7">
        <f>VLOOKUP(B28,Table1[[Flow Title]:[Employment Status]],21,0)</f>
        <v>0</v>
      </c>
      <c r="M28" s="9"/>
    </row>
    <row r="29" spans="1:13" x14ac:dyDescent="0.25">
      <c r="A29" s="7" t="s">
        <v>155</v>
      </c>
      <c r="B29" s="7" t="s">
        <v>162</v>
      </c>
      <c r="C29" s="7">
        <f>VLOOKUP(B29,Table1[[Flow Title]:[Employment Status]],12,0)</f>
        <v>0</v>
      </c>
      <c r="D29" s="7">
        <f>VLOOKUP(B29,Table1[[Flow Title]:[Employment Status]],13,0)</f>
        <v>0</v>
      </c>
      <c r="E29" s="7">
        <f>VLOOKUP(B29,Table1[[Flow Title]:[Employment Status]],14,0)</f>
        <v>0</v>
      </c>
      <c r="F29" s="7">
        <f>VLOOKUP(B29,Table1[[Flow Title]:[Employment Status]],15,0)</f>
        <v>0</v>
      </c>
      <c r="G29" s="7">
        <f>VLOOKUP(B29,Table1[[Flow Title]:[Employment Status]],16,0)</f>
        <v>0</v>
      </c>
      <c r="H29" s="7">
        <f>VLOOKUP(B29,Table1[[Flow Title]:[Employment Status]],17,0)</f>
        <v>0</v>
      </c>
      <c r="I29" s="7">
        <f>VLOOKUP(B29,Table1[[Flow Title]:[Employment Status]],18,0)</f>
        <v>0</v>
      </c>
      <c r="J29" s="7">
        <f>VLOOKUP(B29,Table1[[Flow Title]:[Employment Status]],19,0)</f>
        <v>0</v>
      </c>
      <c r="K29" s="7">
        <f>VLOOKUP(B29,Table1[[Flow Title]:[Employment Status]],20,0)</f>
        <v>0</v>
      </c>
      <c r="L29" s="7">
        <f>VLOOKUP(B29,Table1[[Flow Title]:[Employment Status]],21,0)</f>
        <v>0</v>
      </c>
      <c r="M29" s="9"/>
    </row>
    <row r="30" spans="1:13" x14ac:dyDescent="0.25">
      <c r="A30" s="7" t="s">
        <v>321</v>
      </c>
      <c r="B30" s="7" t="s">
        <v>323</v>
      </c>
      <c r="C30" s="7">
        <f>VLOOKUP(B30,Table1[[Flow Title]:[Employment Status]],12,0)</f>
        <v>1</v>
      </c>
      <c r="D30" s="7">
        <f>VLOOKUP(B30,Table1[[Flow Title]:[Employment Status]],13,0)</f>
        <v>1</v>
      </c>
      <c r="E30" s="7">
        <f>VLOOKUP(B30,Table1[[Flow Title]:[Employment Status]],14,0)</f>
        <v>0</v>
      </c>
      <c r="F30" s="7">
        <f>VLOOKUP(B30,Table1[[Flow Title]:[Employment Status]],15,0)</f>
        <v>0</v>
      </c>
      <c r="G30" s="7">
        <f>VLOOKUP(B30,Table1[[Flow Title]:[Employment Status]],16,0)</f>
        <v>0</v>
      </c>
      <c r="H30" s="7">
        <f>VLOOKUP(B30,Table1[[Flow Title]:[Employment Status]],17,0)</f>
        <v>1</v>
      </c>
      <c r="I30" s="7">
        <f>VLOOKUP(B30,Table1[[Flow Title]:[Employment Status]],18,0)</f>
        <v>0</v>
      </c>
      <c r="J30" s="7">
        <f>VLOOKUP(B30,Table1[[Flow Title]:[Employment Status]],19,0)</f>
        <v>0</v>
      </c>
      <c r="K30" s="7">
        <f>VLOOKUP(B30,Table1[[Flow Title]:[Employment Status]],20,0)</f>
        <v>0</v>
      </c>
      <c r="L30" s="7">
        <f>VLOOKUP(B30,Table1[[Flow Title]:[Employment Status]],21,0)</f>
        <v>0</v>
      </c>
      <c r="M30" s="9"/>
    </row>
    <row r="31" spans="1:13" x14ac:dyDescent="0.25">
      <c r="A31" s="7" t="s">
        <v>325</v>
      </c>
      <c r="B31" s="7" t="s">
        <v>326</v>
      </c>
      <c r="C31" s="7">
        <f>VLOOKUP(B31,Table1[[Flow Title]:[Employment Status]],12,0)</f>
        <v>1</v>
      </c>
      <c r="D31" s="7">
        <f>VLOOKUP(B31,Table1[[Flow Title]:[Employment Status]],13,0)</f>
        <v>1</v>
      </c>
      <c r="E31" s="7">
        <f>VLOOKUP(B31,Table1[[Flow Title]:[Employment Status]],14,0)</f>
        <v>0</v>
      </c>
      <c r="F31" s="7">
        <f>VLOOKUP(B31,Table1[[Flow Title]:[Employment Status]],15,0)</f>
        <v>1</v>
      </c>
      <c r="G31" s="7">
        <f>VLOOKUP(B31,Table1[[Flow Title]:[Employment Status]],16,0)</f>
        <v>1</v>
      </c>
      <c r="H31" s="7">
        <f>VLOOKUP(B31,Table1[[Flow Title]:[Employment Status]],17,0)</f>
        <v>0</v>
      </c>
      <c r="I31" s="7">
        <f>VLOOKUP(B31,Table1[[Flow Title]:[Employment Status]],18,0)</f>
        <v>0</v>
      </c>
      <c r="J31" s="7">
        <f>VLOOKUP(B31,Table1[[Flow Title]:[Employment Status]],19,0)</f>
        <v>1</v>
      </c>
      <c r="K31" s="7">
        <f>VLOOKUP(B31,Table1[[Flow Title]:[Employment Status]],20,0)</f>
        <v>1</v>
      </c>
      <c r="L31" s="7">
        <f>VLOOKUP(B31,Table1[[Flow Title]:[Employment Status]],21,0)</f>
        <v>1</v>
      </c>
      <c r="M31" s="9"/>
    </row>
    <row r="32" spans="1:13" x14ac:dyDescent="0.25">
      <c r="A32" s="7" t="s">
        <v>325</v>
      </c>
      <c r="B32" s="7" t="s">
        <v>329</v>
      </c>
      <c r="C32" s="7">
        <f>VLOOKUP(B32,Table1[[Flow Title]:[Employment Status]],12,0)</f>
        <v>1</v>
      </c>
      <c r="D32" s="7">
        <f>VLOOKUP(B32,Table1[[Flow Title]:[Employment Status]],13,0)</f>
        <v>1</v>
      </c>
      <c r="E32" s="7">
        <f>VLOOKUP(B32,Table1[[Flow Title]:[Employment Status]],14,0)</f>
        <v>1</v>
      </c>
      <c r="F32" s="7">
        <f>VLOOKUP(B32,Table1[[Flow Title]:[Employment Status]],15,0)</f>
        <v>0</v>
      </c>
      <c r="G32" s="7">
        <f>VLOOKUP(B32,Table1[[Flow Title]:[Employment Status]],16,0)</f>
        <v>0</v>
      </c>
      <c r="H32" s="7">
        <f>VLOOKUP(B32,Table1[[Flow Title]:[Employment Status]],17,0)</f>
        <v>0</v>
      </c>
      <c r="I32" s="7">
        <f>VLOOKUP(B32,Table1[[Flow Title]:[Employment Status]],18,0)</f>
        <v>0</v>
      </c>
      <c r="J32" s="7">
        <f>VLOOKUP(B32,Table1[[Flow Title]:[Employment Status]],19,0)</f>
        <v>0</v>
      </c>
      <c r="K32" s="7">
        <f>VLOOKUP(B32,Table1[[Flow Title]:[Employment Status]],20,0)</f>
        <v>0</v>
      </c>
      <c r="L32" s="7">
        <f>VLOOKUP(B32,Table1[[Flow Title]:[Employment Status]],21,0)</f>
        <v>0</v>
      </c>
      <c r="M32" s="9"/>
    </row>
    <row r="33" spans="1:13" x14ac:dyDescent="0.25">
      <c r="A33" s="7" t="s">
        <v>325</v>
      </c>
      <c r="B33" s="7" t="s">
        <v>332</v>
      </c>
      <c r="C33" s="7">
        <f>VLOOKUP(B33,Table1[[Flow Title]:[Employment Status]],12,0)</f>
        <v>1</v>
      </c>
      <c r="D33" s="7">
        <f>VLOOKUP(B33,Table1[[Flow Title]:[Employment Status]],13,0)</f>
        <v>1</v>
      </c>
      <c r="E33" s="7">
        <f>VLOOKUP(B33,Table1[[Flow Title]:[Employment Status]],14,0)</f>
        <v>1</v>
      </c>
      <c r="F33" s="7">
        <f>VLOOKUP(B33,Table1[[Flow Title]:[Employment Status]],15,0)</f>
        <v>0</v>
      </c>
      <c r="G33" s="7">
        <f>VLOOKUP(B33,Table1[[Flow Title]:[Employment Status]],16,0)</f>
        <v>0</v>
      </c>
      <c r="H33" s="7">
        <f>VLOOKUP(B33,Table1[[Flow Title]:[Employment Status]],17,0)</f>
        <v>0</v>
      </c>
      <c r="I33" s="7">
        <f>VLOOKUP(B33,Table1[[Flow Title]:[Employment Status]],18,0)</f>
        <v>0</v>
      </c>
      <c r="J33" s="7">
        <f>VLOOKUP(B33,Table1[[Flow Title]:[Employment Status]],19,0)</f>
        <v>0</v>
      </c>
      <c r="K33" s="7">
        <f>VLOOKUP(B33,Table1[[Flow Title]:[Employment Status]],20,0)</f>
        <v>0</v>
      </c>
      <c r="L33" s="7">
        <f>VLOOKUP(B33,Table1[[Flow Title]:[Employment Status]],21,0)</f>
        <v>0</v>
      </c>
      <c r="M33" s="9"/>
    </row>
    <row r="34" spans="1:13" x14ac:dyDescent="0.25">
      <c r="A34" s="7" t="s">
        <v>334</v>
      </c>
      <c r="B34" s="7" t="s">
        <v>335</v>
      </c>
      <c r="C34" s="7">
        <f>VLOOKUP(B34,Table1[[Flow Title]:[Employment Status]],12,0)</f>
        <v>1</v>
      </c>
      <c r="D34" s="7">
        <f>VLOOKUP(B34,Table1[[Flow Title]:[Employment Status]],13,0)</f>
        <v>1</v>
      </c>
      <c r="E34" s="7">
        <f>VLOOKUP(B34,Table1[[Flow Title]:[Employment Status]],14,0)</f>
        <v>1</v>
      </c>
      <c r="F34" s="7">
        <f>VLOOKUP(B34,Table1[[Flow Title]:[Employment Status]],15,0)</f>
        <v>0</v>
      </c>
      <c r="G34" s="7">
        <f>VLOOKUP(B34,Table1[[Flow Title]:[Employment Status]],16,0)</f>
        <v>0</v>
      </c>
      <c r="H34" s="7">
        <f>VLOOKUP(B34,Table1[[Flow Title]:[Employment Status]],17,0)</f>
        <v>1</v>
      </c>
      <c r="I34" s="7">
        <f>VLOOKUP(B34,Table1[[Flow Title]:[Employment Status]],18,0)</f>
        <v>0</v>
      </c>
      <c r="J34" s="7">
        <f>VLOOKUP(B34,Table1[[Flow Title]:[Employment Status]],19,0)</f>
        <v>1</v>
      </c>
      <c r="K34" s="7">
        <f>VLOOKUP(B34,Table1[[Flow Title]:[Employment Status]],20,0)</f>
        <v>0</v>
      </c>
      <c r="L34" s="7">
        <f>VLOOKUP(B34,Table1[[Flow Title]:[Employment Status]],21,0)</f>
        <v>1</v>
      </c>
      <c r="M34" s="9"/>
    </row>
    <row r="35" spans="1:13" x14ac:dyDescent="0.25">
      <c r="A35" s="7" t="s">
        <v>334</v>
      </c>
      <c r="B35" s="7" t="s">
        <v>338</v>
      </c>
      <c r="C35" s="7">
        <f>VLOOKUP(B35,Table1[[Flow Title]:[Employment Status]],12,0)</f>
        <v>1</v>
      </c>
      <c r="D35" s="7">
        <f>VLOOKUP(B35,Table1[[Flow Title]:[Employment Status]],13,0)</f>
        <v>1</v>
      </c>
      <c r="E35" s="7">
        <f>VLOOKUP(B35,Table1[[Flow Title]:[Employment Status]],14,0)</f>
        <v>0</v>
      </c>
      <c r="F35" s="7">
        <f>VLOOKUP(B35,Table1[[Flow Title]:[Employment Status]],15,0)</f>
        <v>1</v>
      </c>
      <c r="G35" s="7">
        <f>VLOOKUP(B35,Table1[[Flow Title]:[Employment Status]],16,0)</f>
        <v>1</v>
      </c>
      <c r="H35" s="7">
        <f>VLOOKUP(B35,Table1[[Flow Title]:[Employment Status]],17,0)</f>
        <v>1</v>
      </c>
      <c r="I35" s="7">
        <f>VLOOKUP(B35,Table1[[Flow Title]:[Employment Status]],18,0)</f>
        <v>0</v>
      </c>
      <c r="J35" s="7">
        <f>VLOOKUP(B35,Table1[[Flow Title]:[Employment Status]],19,0)</f>
        <v>1</v>
      </c>
      <c r="K35" s="7">
        <f>VLOOKUP(B35,Table1[[Flow Title]:[Employment Status]],20,0)</f>
        <v>1</v>
      </c>
      <c r="L35" s="7">
        <f>VLOOKUP(B35,Table1[[Flow Title]:[Employment Status]],21,0)</f>
        <v>1</v>
      </c>
      <c r="M35" s="9"/>
    </row>
    <row r="36" spans="1:13" x14ac:dyDescent="0.25">
      <c r="A36" s="7" t="s">
        <v>342</v>
      </c>
      <c r="B36" s="7" t="s">
        <v>341</v>
      </c>
      <c r="C36" s="7">
        <f>VLOOKUP(B36,Table1[[Flow Title]:[Employment Status]],12,0)</f>
        <v>0</v>
      </c>
      <c r="D36" s="7">
        <f>VLOOKUP(B36,Table1[[Flow Title]:[Employment Status]],13,0)</f>
        <v>0</v>
      </c>
      <c r="E36" s="7">
        <f>VLOOKUP(B36,Table1[[Flow Title]:[Employment Status]],14,0)</f>
        <v>0</v>
      </c>
      <c r="F36" s="7">
        <f>VLOOKUP(B36,Table1[[Flow Title]:[Employment Status]],15,0)</f>
        <v>0</v>
      </c>
      <c r="G36" s="7">
        <f>VLOOKUP(B36,Table1[[Flow Title]:[Employment Status]],16,0)</f>
        <v>0</v>
      </c>
      <c r="H36" s="7">
        <f>VLOOKUP(B36,Table1[[Flow Title]:[Employment Status]],17,0)</f>
        <v>0</v>
      </c>
      <c r="I36" s="7">
        <f>VLOOKUP(B36,Table1[[Flow Title]:[Employment Status]],18,0)</f>
        <v>0</v>
      </c>
      <c r="J36" s="7">
        <f>VLOOKUP(B36,Table1[[Flow Title]:[Employment Status]],19,0)</f>
        <v>1</v>
      </c>
      <c r="K36" s="7">
        <f>VLOOKUP(B36,Table1[[Flow Title]:[Employment Status]],20,0)</f>
        <v>0</v>
      </c>
      <c r="L36" s="7">
        <f>VLOOKUP(B36,Table1[[Flow Title]:[Employment Status]],21,0)</f>
        <v>0</v>
      </c>
      <c r="M36" s="9"/>
    </row>
    <row r="37" spans="1:13" x14ac:dyDescent="0.25">
      <c r="A37" s="7" t="s">
        <v>345</v>
      </c>
      <c r="B37" s="7" t="s">
        <v>346</v>
      </c>
      <c r="C37" s="7">
        <f>VLOOKUP(B37,Table1[[Flow Title]:[Employment Status]],12,0)</f>
        <v>1</v>
      </c>
      <c r="D37" s="7">
        <f>VLOOKUP(B37,Table1[[Flow Title]:[Employment Status]],13,0)</f>
        <v>1</v>
      </c>
      <c r="E37" s="7">
        <f>VLOOKUP(B37,Table1[[Flow Title]:[Employment Status]],14,0)</f>
        <v>0</v>
      </c>
      <c r="F37" s="7">
        <f>VLOOKUP(B37,Table1[[Flow Title]:[Employment Status]],15,0)</f>
        <v>0</v>
      </c>
      <c r="G37" s="7">
        <f>VLOOKUP(B37,Table1[[Flow Title]:[Employment Status]],16,0)</f>
        <v>0</v>
      </c>
      <c r="H37" s="7">
        <f>VLOOKUP(B37,Table1[[Flow Title]:[Employment Status]],17,0)</f>
        <v>0</v>
      </c>
      <c r="I37" s="7">
        <f>VLOOKUP(B37,Table1[[Flow Title]:[Employment Status]],18,0)</f>
        <v>0</v>
      </c>
      <c r="J37" s="7">
        <f>VLOOKUP(B37,Table1[[Flow Title]:[Employment Status]],19,0)</f>
        <v>0</v>
      </c>
      <c r="K37" s="7">
        <f>VLOOKUP(B37,Table1[[Flow Title]:[Employment Status]],20,0)</f>
        <v>0</v>
      </c>
      <c r="L37" s="7">
        <f>VLOOKUP(B37,Table1[[Flow Title]:[Employment Status]],21,0)</f>
        <v>0</v>
      </c>
      <c r="M37" s="9"/>
    </row>
    <row r="38" spans="1:13" x14ac:dyDescent="0.25">
      <c r="A38" s="7" t="s">
        <v>349</v>
      </c>
      <c r="B38" s="7" t="s">
        <v>481</v>
      </c>
      <c r="C38" s="7">
        <f>VLOOKUP(B38,Table1[[Flow Title]:[Employment Status]],12,0)</f>
        <v>1</v>
      </c>
      <c r="D38" s="7">
        <f>VLOOKUP(B38,Table1[[Flow Title]:[Employment Status]],13,0)</f>
        <v>1</v>
      </c>
      <c r="E38" s="7">
        <f>VLOOKUP(B38,Table1[[Flow Title]:[Employment Status]],14,0)</f>
        <v>0</v>
      </c>
      <c r="F38" s="7">
        <f>VLOOKUP(B38,Table1[[Flow Title]:[Employment Status]],15,0)</f>
        <v>0</v>
      </c>
      <c r="G38" s="7">
        <f>VLOOKUP(B38,Table1[[Flow Title]:[Employment Status]],16,0)</f>
        <v>0</v>
      </c>
      <c r="H38" s="7">
        <f>VLOOKUP(B38,Table1[[Flow Title]:[Employment Status]],17,0)</f>
        <v>0</v>
      </c>
      <c r="I38" s="7">
        <f>VLOOKUP(B38,Table1[[Flow Title]:[Employment Status]],18,0)</f>
        <v>0</v>
      </c>
      <c r="J38" s="7">
        <f>VLOOKUP(B38,Table1[[Flow Title]:[Employment Status]],19,0)</f>
        <v>0</v>
      </c>
      <c r="K38" s="7">
        <f>VLOOKUP(B38,Table1[[Flow Title]:[Employment Status]],20,0)</f>
        <v>0</v>
      </c>
      <c r="L38" s="7">
        <f>VLOOKUP(B38,Table1[[Flow Title]:[Employment Status]],21,0)</f>
        <v>0</v>
      </c>
      <c r="M38" s="9"/>
    </row>
    <row r="39" spans="1:13" x14ac:dyDescent="0.25">
      <c r="A39" s="7" t="s">
        <v>349</v>
      </c>
      <c r="B39" s="7" t="s">
        <v>350</v>
      </c>
      <c r="C39" s="7">
        <f>VLOOKUP(B39,Table1[[Flow Title]:[Employment Status]],12,0)</f>
        <v>0</v>
      </c>
      <c r="D39" s="7">
        <f>VLOOKUP(B39,Table1[[Flow Title]:[Employment Status]],13,0)</f>
        <v>0</v>
      </c>
      <c r="E39" s="7">
        <f>VLOOKUP(B39,Table1[[Flow Title]:[Employment Status]],14,0)</f>
        <v>0</v>
      </c>
      <c r="F39" s="7">
        <f>VLOOKUP(B39,Table1[[Flow Title]:[Employment Status]],15,0)</f>
        <v>0</v>
      </c>
      <c r="G39" s="7">
        <f>VLOOKUP(B39,Table1[[Flow Title]:[Employment Status]],16,0)</f>
        <v>0</v>
      </c>
      <c r="H39" s="7">
        <f>VLOOKUP(B39,Table1[[Flow Title]:[Employment Status]],17,0)</f>
        <v>1</v>
      </c>
      <c r="I39" s="7">
        <f>VLOOKUP(B39,Table1[[Flow Title]:[Employment Status]],18,0)</f>
        <v>0</v>
      </c>
      <c r="J39" s="7">
        <f>VLOOKUP(B39,Table1[[Flow Title]:[Employment Status]],19,0)</f>
        <v>1</v>
      </c>
      <c r="K39" s="7">
        <f>VLOOKUP(B39,Table1[[Flow Title]:[Employment Status]],20,0)</f>
        <v>0</v>
      </c>
      <c r="L39" s="7">
        <f>VLOOKUP(B39,Table1[[Flow Title]:[Employment Status]],21,0)</f>
        <v>0</v>
      </c>
      <c r="M39" s="9"/>
    </row>
    <row r="40" spans="1:13" x14ac:dyDescent="0.25">
      <c r="A40" s="7" t="s">
        <v>349</v>
      </c>
      <c r="B40" s="7" t="s">
        <v>352</v>
      </c>
      <c r="C40" s="7">
        <f>VLOOKUP(B40,Table1[[Flow Title]:[Employment Status]],12,0)</f>
        <v>0</v>
      </c>
      <c r="D40" s="7">
        <f>VLOOKUP(B40,Table1[[Flow Title]:[Employment Status]],13,0)</f>
        <v>0</v>
      </c>
      <c r="E40" s="7">
        <f>VLOOKUP(B40,Table1[[Flow Title]:[Employment Status]],14,0)</f>
        <v>1</v>
      </c>
      <c r="F40" s="7">
        <f>VLOOKUP(B40,Table1[[Flow Title]:[Employment Status]],15,0)</f>
        <v>0</v>
      </c>
      <c r="G40" s="7">
        <f>VLOOKUP(B40,Table1[[Flow Title]:[Employment Status]],16,0)</f>
        <v>0</v>
      </c>
      <c r="H40" s="7">
        <f>VLOOKUP(B40,Table1[[Flow Title]:[Employment Status]],17,0)</f>
        <v>0</v>
      </c>
      <c r="I40" s="7">
        <f>VLOOKUP(B40,Table1[[Flow Title]:[Employment Status]],18,0)</f>
        <v>0</v>
      </c>
      <c r="J40" s="7">
        <f>VLOOKUP(B40,Table1[[Flow Title]:[Employment Status]],19,0)</f>
        <v>0</v>
      </c>
      <c r="K40" s="7">
        <f>VLOOKUP(B40,Table1[[Flow Title]:[Employment Status]],20,0)</f>
        <v>0</v>
      </c>
      <c r="L40" s="7">
        <f>VLOOKUP(B40,Table1[[Flow Title]:[Employment Status]],21,0)</f>
        <v>0</v>
      </c>
      <c r="M40" s="9"/>
    </row>
    <row r="41" spans="1:13" x14ac:dyDescent="0.25">
      <c r="A41" s="7" t="s">
        <v>349</v>
      </c>
      <c r="B41" s="7" t="s">
        <v>353</v>
      </c>
      <c r="C41" s="7">
        <f>VLOOKUP(B41,Table1[[Flow Title]:[Employment Status]],12,0)</f>
        <v>0</v>
      </c>
      <c r="D41" s="7">
        <f>VLOOKUP(B41,Table1[[Flow Title]:[Employment Status]],13,0)</f>
        <v>0</v>
      </c>
      <c r="E41" s="7">
        <f>VLOOKUP(B41,Table1[[Flow Title]:[Employment Status]],14,0)</f>
        <v>0</v>
      </c>
      <c r="F41" s="7">
        <f>VLOOKUP(B41,Table1[[Flow Title]:[Employment Status]],15,0)</f>
        <v>0</v>
      </c>
      <c r="G41" s="7">
        <f>VLOOKUP(B41,Table1[[Flow Title]:[Employment Status]],16,0)</f>
        <v>0</v>
      </c>
      <c r="H41" s="7">
        <f>VLOOKUP(B41,Table1[[Flow Title]:[Employment Status]],17,0)</f>
        <v>0</v>
      </c>
      <c r="I41" s="7">
        <f>VLOOKUP(B41,Table1[[Flow Title]:[Employment Status]],18,0)</f>
        <v>0</v>
      </c>
      <c r="J41" s="7">
        <f>VLOOKUP(B41,Table1[[Flow Title]:[Employment Status]],19,0)</f>
        <v>0</v>
      </c>
      <c r="K41" s="7">
        <f>VLOOKUP(B41,Table1[[Flow Title]:[Employment Status]],20,0)</f>
        <v>0</v>
      </c>
      <c r="L41" s="7">
        <f>VLOOKUP(B41,Table1[[Flow Title]:[Employment Status]],21,0)</f>
        <v>0</v>
      </c>
      <c r="M41" s="9"/>
    </row>
    <row r="42" spans="1:13" x14ac:dyDescent="0.25">
      <c r="A42" s="7" t="s">
        <v>355</v>
      </c>
      <c r="B42" s="7" t="s">
        <v>356</v>
      </c>
      <c r="C42" s="7">
        <f>VLOOKUP(B42,Table1[[Flow Title]:[Employment Status]],12,0)</f>
        <v>1</v>
      </c>
      <c r="D42" s="7">
        <f>VLOOKUP(B42,Table1[[Flow Title]:[Employment Status]],13,0)</f>
        <v>1</v>
      </c>
      <c r="E42" s="7">
        <f>VLOOKUP(B42,Table1[[Flow Title]:[Employment Status]],14,0)</f>
        <v>0</v>
      </c>
      <c r="F42" s="7">
        <f>VLOOKUP(B42,Table1[[Flow Title]:[Employment Status]],15,0)</f>
        <v>0</v>
      </c>
      <c r="G42" s="7">
        <f>VLOOKUP(B42,Table1[[Flow Title]:[Employment Status]],16,0)</f>
        <v>0</v>
      </c>
      <c r="H42" s="7">
        <f>VLOOKUP(B42,Table1[[Flow Title]:[Employment Status]],17,0)</f>
        <v>0</v>
      </c>
      <c r="I42" s="7">
        <f>VLOOKUP(B42,Table1[[Flow Title]:[Employment Status]],18,0)</f>
        <v>0</v>
      </c>
      <c r="J42" s="7">
        <f>VLOOKUP(B42,Table1[[Flow Title]:[Employment Status]],19,0)</f>
        <v>1</v>
      </c>
      <c r="K42" s="7">
        <f>VLOOKUP(B42,Table1[[Flow Title]:[Employment Status]],20,0)</f>
        <v>0</v>
      </c>
      <c r="L42" s="7">
        <f>VLOOKUP(B42,Table1[[Flow Title]:[Employment Status]],21,0)</f>
        <v>1</v>
      </c>
      <c r="M42" s="9"/>
    </row>
    <row r="43" spans="1:13" x14ac:dyDescent="0.25">
      <c r="A43" s="7" t="s">
        <v>360</v>
      </c>
      <c r="B43" s="7" t="s">
        <v>361</v>
      </c>
      <c r="C43" s="7">
        <f>VLOOKUP(B43,Table1[[Flow Title]:[Employment Status]],12,0)</f>
        <v>1</v>
      </c>
      <c r="D43" s="7">
        <f>VLOOKUP(B43,Table1[[Flow Title]:[Employment Status]],13,0)</f>
        <v>1</v>
      </c>
      <c r="E43" s="7">
        <f>VLOOKUP(B43,Table1[[Flow Title]:[Employment Status]],14,0)</f>
        <v>1</v>
      </c>
      <c r="F43" s="7">
        <f>VLOOKUP(B43,Table1[[Flow Title]:[Employment Status]],15,0)</f>
        <v>0</v>
      </c>
      <c r="G43" s="7">
        <f>VLOOKUP(B43,Table1[[Flow Title]:[Employment Status]],16,0)</f>
        <v>1</v>
      </c>
      <c r="H43" s="7">
        <f>VLOOKUP(B43,Table1[[Flow Title]:[Employment Status]],17,0)</f>
        <v>1</v>
      </c>
      <c r="I43" s="7">
        <f>VLOOKUP(B43,Table1[[Flow Title]:[Employment Status]],18,0)</f>
        <v>0</v>
      </c>
      <c r="J43" s="7">
        <f>VLOOKUP(B43,Table1[[Flow Title]:[Employment Status]],19,0)</f>
        <v>1</v>
      </c>
      <c r="K43" s="7">
        <f>VLOOKUP(B43,Table1[[Flow Title]:[Employment Status]],20,0)</f>
        <v>0</v>
      </c>
      <c r="L43" s="7">
        <f>VLOOKUP(B43,Table1[[Flow Title]:[Employment Status]],21,0)</f>
        <v>1</v>
      </c>
      <c r="M43" s="9"/>
    </row>
    <row r="44" spans="1:13" x14ac:dyDescent="0.25">
      <c r="A44" s="7" t="s">
        <v>360</v>
      </c>
      <c r="B44" s="7" t="s">
        <v>367</v>
      </c>
      <c r="C44" s="7">
        <f>VLOOKUP(B44,Table1[[Flow Title]:[Employment Status]],12,0)</f>
        <v>1</v>
      </c>
      <c r="D44" s="7">
        <f>VLOOKUP(B44,Table1[[Flow Title]:[Employment Status]],13,0)</f>
        <v>1</v>
      </c>
      <c r="E44" s="7">
        <f>VLOOKUP(B44,Table1[[Flow Title]:[Employment Status]],14,0)</f>
        <v>0</v>
      </c>
      <c r="F44" s="7">
        <f>VLOOKUP(B44,Table1[[Flow Title]:[Employment Status]],15,0)</f>
        <v>0</v>
      </c>
      <c r="G44" s="7">
        <f>VLOOKUP(B44,Table1[[Flow Title]:[Employment Status]],16,0)</f>
        <v>0</v>
      </c>
      <c r="H44" s="7">
        <f>VLOOKUP(B44,Table1[[Flow Title]:[Employment Status]],17,0)</f>
        <v>0</v>
      </c>
      <c r="I44" s="7">
        <f>VLOOKUP(B44,Table1[[Flow Title]:[Employment Status]],18,0)</f>
        <v>0</v>
      </c>
      <c r="J44" s="7">
        <f>VLOOKUP(B44,Table1[[Flow Title]:[Employment Status]],19,0)</f>
        <v>0</v>
      </c>
      <c r="K44" s="7">
        <f>VLOOKUP(B44,Table1[[Flow Title]:[Employment Status]],20,0)</f>
        <v>0</v>
      </c>
      <c r="L44" s="7">
        <f>VLOOKUP(B44,Table1[[Flow Title]:[Employment Status]],21,0)</f>
        <v>0</v>
      </c>
      <c r="M44" s="9"/>
    </row>
    <row r="45" spans="1:13" x14ac:dyDescent="0.25">
      <c r="A45" s="7" t="s">
        <v>430</v>
      </c>
      <c r="B45" s="7" t="s">
        <v>431</v>
      </c>
      <c r="C45" s="7">
        <f>VLOOKUP(B45,Table1[[Flow Title]:[Employment Status]],12,0)</f>
        <v>0</v>
      </c>
      <c r="D45" s="7">
        <f>VLOOKUP(B45,Table1[[Flow Title]:[Employment Status]],13,0)</f>
        <v>1</v>
      </c>
      <c r="E45" s="7">
        <f>VLOOKUP(B45,Table1[[Flow Title]:[Employment Status]],14,0)</f>
        <v>1</v>
      </c>
      <c r="F45" s="7">
        <f>VLOOKUP(B45,Table1[[Flow Title]:[Employment Status]],15,0)</f>
        <v>0</v>
      </c>
      <c r="G45" s="7">
        <f>VLOOKUP(B45,Table1[[Flow Title]:[Employment Status]],16,0)</f>
        <v>0</v>
      </c>
      <c r="H45" s="7">
        <f>VLOOKUP(B45,Table1[[Flow Title]:[Employment Status]],17,0)</f>
        <v>1</v>
      </c>
      <c r="I45" s="7">
        <f>VLOOKUP(B45,Table1[[Flow Title]:[Employment Status]],18,0)</f>
        <v>1</v>
      </c>
      <c r="J45" s="7">
        <f>VLOOKUP(B45,Table1[[Flow Title]:[Employment Status]],19,0)</f>
        <v>1</v>
      </c>
      <c r="K45" s="7">
        <f>VLOOKUP(B45,Table1[[Flow Title]:[Employment Status]],20,0)</f>
        <v>0</v>
      </c>
      <c r="L45" s="7">
        <f>VLOOKUP(B45,Table1[[Flow Title]:[Employment Status]],21,0)</f>
        <v>0</v>
      </c>
      <c r="M45" s="9"/>
    </row>
    <row r="46" spans="1:13" x14ac:dyDescent="0.25">
      <c r="A46" s="7" t="s">
        <v>435</v>
      </c>
      <c r="B46" s="7" t="s">
        <v>436</v>
      </c>
      <c r="C46" s="7">
        <f>VLOOKUP(B46,Table1[[Flow Title]:[Employment Status]],12,0)</f>
        <v>1</v>
      </c>
      <c r="D46" s="7">
        <f>VLOOKUP(B46,Table1[[Flow Title]:[Employment Status]],13,0)</f>
        <v>1</v>
      </c>
      <c r="E46" s="7">
        <f>VLOOKUP(B46,Table1[[Flow Title]:[Employment Status]],14,0)</f>
        <v>1</v>
      </c>
      <c r="F46" s="7">
        <f>VLOOKUP(B46,Table1[[Flow Title]:[Employment Status]],15,0)</f>
        <v>1</v>
      </c>
      <c r="G46" s="7">
        <f>VLOOKUP(B46,Table1[[Flow Title]:[Employment Status]],16,0)</f>
        <v>0</v>
      </c>
      <c r="H46" s="7">
        <f>VLOOKUP(B46,Table1[[Flow Title]:[Employment Status]],17,0)</f>
        <v>1</v>
      </c>
      <c r="I46" s="7">
        <f>VLOOKUP(B46,Table1[[Flow Title]:[Employment Status]],18,0)</f>
        <v>0</v>
      </c>
      <c r="J46" s="7">
        <f>VLOOKUP(B46,Table1[[Flow Title]:[Employment Status]],19,0)</f>
        <v>0</v>
      </c>
      <c r="K46" s="7">
        <f>VLOOKUP(B46,Table1[[Flow Title]:[Employment Status]],20,0)</f>
        <v>0</v>
      </c>
      <c r="L46" s="7">
        <f>VLOOKUP(B46,Table1[[Flow Title]:[Employment Status]],21,0)</f>
        <v>1</v>
      </c>
      <c r="M46" s="9"/>
    </row>
    <row r="47" spans="1:13" x14ac:dyDescent="0.25">
      <c r="A47" s="7" t="s">
        <v>445</v>
      </c>
      <c r="B47" s="7" t="s">
        <v>438</v>
      </c>
      <c r="C47" s="7">
        <f>VLOOKUP(B47,Table1[[Flow Title]:[Employment Status]],12,0)</f>
        <v>1</v>
      </c>
      <c r="D47" s="7">
        <f>VLOOKUP(B47,Table1[[Flow Title]:[Employment Status]],13,0)</f>
        <v>1</v>
      </c>
      <c r="E47" s="7">
        <f>VLOOKUP(B47,Table1[[Flow Title]:[Employment Status]],14,0)</f>
        <v>0</v>
      </c>
      <c r="F47" s="7">
        <f>VLOOKUP(B47,Table1[[Flow Title]:[Employment Status]],15,0)</f>
        <v>0</v>
      </c>
      <c r="G47" s="7">
        <f>VLOOKUP(B47,Table1[[Flow Title]:[Employment Status]],16,0)</f>
        <v>0</v>
      </c>
      <c r="H47" s="7">
        <f>VLOOKUP(B47,Table1[[Flow Title]:[Employment Status]],17,0)</f>
        <v>0</v>
      </c>
      <c r="I47" s="7">
        <f>VLOOKUP(B47,Table1[[Flow Title]:[Employment Status]],18,0)</f>
        <v>0</v>
      </c>
      <c r="J47" s="7">
        <f>VLOOKUP(B47,Table1[[Flow Title]:[Employment Status]],19,0)</f>
        <v>0</v>
      </c>
      <c r="K47" s="7">
        <f>VLOOKUP(B47,Table1[[Flow Title]:[Employment Status]],20,0)</f>
        <v>0</v>
      </c>
      <c r="L47" s="7">
        <f>VLOOKUP(B47,Table1[[Flow Title]:[Employment Status]],21,0)</f>
        <v>1</v>
      </c>
      <c r="M47" s="9"/>
    </row>
    <row r="48" spans="1:13" x14ac:dyDescent="0.25">
      <c r="A48" s="7" t="s">
        <v>445</v>
      </c>
      <c r="B48" s="7" t="s">
        <v>440</v>
      </c>
      <c r="C48" s="7">
        <f>VLOOKUP(B48,Table1[[Flow Title]:[Employment Status]],12,0)</f>
        <v>1</v>
      </c>
      <c r="D48" s="7">
        <f>VLOOKUP(B48,Table1[[Flow Title]:[Employment Status]],13,0)</f>
        <v>1</v>
      </c>
      <c r="E48" s="7">
        <f>VLOOKUP(B48,Table1[[Flow Title]:[Employment Status]],14,0)</f>
        <v>1</v>
      </c>
      <c r="F48" s="7">
        <f>VLOOKUP(B48,Table1[[Flow Title]:[Employment Status]],15,0)</f>
        <v>0</v>
      </c>
      <c r="G48" s="7">
        <f>VLOOKUP(B48,Table1[[Flow Title]:[Employment Status]],16,0)</f>
        <v>0</v>
      </c>
      <c r="H48" s="7">
        <f>VLOOKUP(B48,Table1[[Flow Title]:[Employment Status]],17,0)</f>
        <v>1</v>
      </c>
      <c r="I48" s="7">
        <f>VLOOKUP(B48,Table1[[Flow Title]:[Employment Status]],18,0)</f>
        <v>0</v>
      </c>
      <c r="J48" s="7">
        <f>VLOOKUP(B48,Table1[[Flow Title]:[Employment Status]],19,0)</f>
        <v>0</v>
      </c>
      <c r="K48" s="7">
        <f>VLOOKUP(B48,Table1[[Flow Title]:[Employment Status]],20,0)</f>
        <v>1</v>
      </c>
      <c r="L48" s="7">
        <f>VLOOKUP(B48,Table1[[Flow Title]:[Employment Status]],21,0)</f>
        <v>0</v>
      </c>
      <c r="M48" s="9"/>
    </row>
    <row r="49" spans="1:14" x14ac:dyDescent="0.25">
      <c r="A49" s="7" t="s">
        <v>95</v>
      </c>
      <c r="B49" s="7" t="s">
        <v>480</v>
      </c>
      <c r="C49" s="7">
        <f>VLOOKUP(B49,Table1[[Flow Title]:[Employment Status]],12,0)</f>
        <v>1</v>
      </c>
      <c r="D49" s="7">
        <f>VLOOKUP(B49,Table1[[Flow Title]:[Employment Status]],13,0)</f>
        <v>1</v>
      </c>
      <c r="E49" s="7">
        <f>VLOOKUP(B49,Table1[[Flow Title]:[Employment Status]],14,0)</f>
        <v>0</v>
      </c>
      <c r="F49" s="7">
        <f>VLOOKUP(B49,Table1[[Flow Title]:[Employment Status]],15,0)</f>
        <v>1</v>
      </c>
      <c r="G49" s="7">
        <f>VLOOKUP(B49,Table1[[Flow Title]:[Employment Status]],16,0)</f>
        <v>0</v>
      </c>
      <c r="H49" s="7">
        <f>VLOOKUP(B49,Table1[[Flow Title]:[Employment Status]],17,0)</f>
        <v>0</v>
      </c>
      <c r="I49" s="7">
        <f>VLOOKUP(B49,Table1[[Flow Title]:[Employment Status]],18,0)</f>
        <v>0</v>
      </c>
      <c r="J49" s="7">
        <f>VLOOKUP(B49,Table1[[Flow Title]:[Employment Status]],19,0)</f>
        <v>0</v>
      </c>
      <c r="K49" s="7">
        <f>VLOOKUP(B49,Table1[[Flow Title]:[Employment Status]],20,0)</f>
        <v>0</v>
      </c>
      <c r="L49" s="7">
        <f>VLOOKUP(B49,Table1[[Flow Title]:[Employment Status]],21,0)</f>
        <v>0</v>
      </c>
      <c r="M49" s="9"/>
    </row>
    <row r="50" spans="1:14" x14ac:dyDescent="0.25">
      <c r="A50" s="7" t="s">
        <v>448</v>
      </c>
      <c r="B50" s="7" t="s">
        <v>449</v>
      </c>
      <c r="C50" s="7">
        <f>VLOOKUP(B50,Table1[[Flow Title]:[Employment Status]],12,0)</f>
        <v>0</v>
      </c>
      <c r="D50" s="7">
        <f>VLOOKUP(B50,Table1[[Flow Title]:[Employment Status]],13,0)</f>
        <v>0</v>
      </c>
      <c r="E50" s="7">
        <f>VLOOKUP(B50,Table1[[Flow Title]:[Employment Status]],14,0)</f>
        <v>1</v>
      </c>
      <c r="F50" s="7">
        <f>VLOOKUP(B50,Table1[[Flow Title]:[Employment Status]],15,0)</f>
        <v>0</v>
      </c>
      <c r="G50" s="7">
        <f>VLOOKUP(B50,Table1[[Flow Title]:[Employment Status]],16,0)</f>
        <v>0</v>
      </c>
      <c r="H50" s="7">
        <f>VLOOKUP(B50,Table1[[Flow Title]:[Employment Status]],17,0)</f>
        <v>0</v>
      </c>
      <c r="I50" s="7">
        <f>VLOOKUP(B50,Table1[[Flow Title]:[Employment Status]],18,0)</f>
        <v>0</v>
      </c>
      <c r="J50" s="7">
        <f>VLOOKUP(B50,Table1[[Flow Title]:[Employment Status]],19,0)</f>
        <v>0</v>
      </c>
      <c r="K50" s="7">
        <f>VLOOKUP(B50,Table1[[Flow Title]:[Employment Status]],20,0)</f>
        <v>0</v>
      </c>
      <c r="L50" s="7">
        <f>VLOOKUP(B50,Table1[[Flow Title]:[Employment Status]],21,0)</f>
        <v>0</v>
      </c>
      <c r="M50" s="9"/>
    </row>
    <row r="51" spans="1:14" x14ac:dyDescent="0.25">
      <c r="A51" s="7" t="s">
        <v>482</v>
      </c>
      <c r="B51" s="7" t="s">
        <v>483</v>
      </c>
      <c r="C51" s="7">
        <f>VLOOKUP(B51,Table1[[Flow Title]:[Employment Status]],12,0)</f>
        <v>1</v>
      </c>
      <c r="D51" s="7">
        <f>VLOOKUP(B51,Table1[[Flow Title]:[Employment Status]],13,0)</f>
        <v>1</v>
      </c>
      <c r="E51" s="7">
        <f>VLOOKUP(B51,Table1[[Flow Title]:[Employment Status]],14,0)</f>
        <v>0</v>
      </c>
      <c r="F51" s="7">
        <f>VLOOKUP(B51,Table1[[Flow Title]:[Employment Status]],15,0)</f>
        <v>0</v>
      </c>
      <c r="G51" s="7">
        <f>VLOOKUP(B51,Table1[[Flow Title]:[Employment Status]],16,0)</f>
        <v>0</v>
      </c>
      <c r="H51" s="7">
        <f>VLOOKUP(B51,Table1[[Flow Title]:[Employment Status]],17,0)</f>
        <v>1</v>
      </c>
      <c r="I51" s="7">
        <f>VLOOKUP(B51,Table1[[Flow Title]:[Employment Status]],18,0)</f>
        <v>0</v>
      </c>
      <c r="J51" s="7">
        <f>VLOOKUP(B51,Table1[[Flow Title]:[Employment Status]],19,0)</f>
        <v>1</v>
      </c>
      <c r="K51" s="7">
        <f>VLOOKUP(B51,Table1[[Flow Title]:[Employment Status]],20,0)</f>
        <v>0</v>
      </c>
      <c r="L51" s="7">
        <f>VLOOKUP(B51,Table1[[Flow Title]:[Employment Status]],21,0)</f>
        <v>0</v>
      </c>
      <c r="M51" s="9"/>
    </row>
    <row r="52" spans="1:14" x14ac:dyDescent="0.25">
      <c r="A52" s="7" t="s">
        <v>787</v>
      </c>
      <c r="B52" s="7" t="s">
        <v>488</v>
      </c>
      <c r="C52" s="7">
        <f>VLOOKUP(B52,Table1[[Flow Title]:[Employment Status]],12,0)</f>
        <v>1</v>
      </c>
      <c r="D52" s="7">
        <f>VLOOKUP(B52,Table1[[Flow Title]:[Employment Status]],13,0)</f>
        <v>1</v>
      </c>
      <c r="E52" s="7">
        <f>VLOOKUP(B52,Table1[[Flow Title]:[Employment Status]],14,0)</f>
        <v>0</v>
      </c>
      <c r="F52" s="7">
        <f>VLOOKUP(B52,Table1[[Flow Title]:[Employment Status]],15,0)</f>
        <v>0</v>
      </c>
      <c r="G52" s="7">
        <f>VLOOKUP(B52,Table1[[Flow Title]:[Employment Status]],16,0)</f>
        <v>0</v>
      </c>
      <c r="H52" s="7">
        <f>VLOOKUP(B52,Table1[[Flow Title]:[Employment Status]],17,0)</f>
        <v>0</v>
      </c>
      <c r="I52" s="7">
        <f>VLOOKUP(B52,Table1[[Flow Title]:[Employment Status]],18,0)</f>
        <v>0</v>
      </c>
      <c r="J52" s="7">
        <f>VLOOKUP(B52,Table1[[Flow Title]:[Employment Status]],19,0)</f>
        <v>0</v>
      </c>
      <c r="K52" s="7">
        <f>VLOOKUP(B52,Table1[[Flow Title]:[Employment Status]],20,0)</f>
        <v>0</v>
      </c>
      <c r="L52" s="7">
        <f>VLOOKUP(B52,Table1[[Flow Title]:[Employment Status]],21,0)</f>
        <v>0</v>
      </c>
      <c r="M52" s="9"/>
    </row>
    <row r="53" spans="1:14" x14ac:dyDescent="0.25">
      <c r="A53" s="7" t="s">
        <v>787</v>
      </c>
      <c r="B53" s="7" t="s">
        <v>492</v>
      </c>
      <c r="C53" s="7">
        <f>VLOOKUP(B53,Table1[[Flow Title]:[Employment Status]],12,0)</f>
        <v>1</v>
      </c>
      <c r="D53" s="7">
        <f>VLOOKUP(B53,Table1[[Flow Title]:[Employment Status]],13,0)</f>
        <v>1</v>
      </c>
      <c r="E53" s="7">
        <f>VLOOKUP(B53,Table1[[Flow Title]:[Employment Status]],14,0)</f>
        <v>0</v>
      </c>
      <c r="F53" s="7">
        <f>VLOOKUP(B53,Table1[[Flow Title]:[Employment Status]],15,0)</f>
        <v>0</v>
      </c>
      <c r="G53" s="7">
        <f>VLOOKUP(B53,Table1[[Flow Title]:[Employment Status]],16,0)</f>
        <v>0</v>
      </c>
      <c r="H53" s="7">
        <f>VLOOKUP(B53,Table1[[Flow Title]:[Employment Status]],17,0)</f>
        <v>0</v>
      </c>
      <c r="I53" s="7">
        <f>VLOOKUP(B53,Table1[[Flow Title]:[Employment Status]],18,0)</f>
        <v>0</v>
      </c>
      <c r="J53" s="7">
        <f>VLOOKUP(B53,Table1[[Flow Title]:[Employment Status]],19,0)</f>
        <v>0</v>
      </c>
      <c r="K53" s="7">
        <f>VLOOKUP(B53,Table1[[Flow Title]:[Employment Status]],20,0)</f>
        <v>0</v>
      </c>
      <c r="L53" s="7">
        <f>VLOOKUP(B53,Table1[[Flow Title]:[Employment Status]],21,0)</f>
        <v>0</v>
      </c>
      <c r="M53" s="9"/>
    </row>
    <row r="54" spans="1:14" x14ac:dyDescent="0.25">
      <c r="A54" s="7" t="s">
        <v>788</v>
      </c>
      <c r="B54" s="7" t="s">
        <v>497</v>
      </c>
      <c r="C54" s="7">
        <f>VLOOKUP(B54,Table1[[Flow Title]:[Employment Status]],12,0)</f>
        <v>1</v>
      </c>
      <c r="D54" s="7">
        <f>VLOOKUP(B54,Table1[[Flow Title]:[Employment Status]],13,0)</f>
        <v>1</v>
      </c>
      <c r="E54" s="7">
        <f>VLOOKUP(B54,Table1[[Flow Title]:[Employment Status]],14,0)</f>
        <v>0</v>
      </c>
      <c r="F54" s="7">
        <f>VLOOKUP(B54,Table1[[Flow Title]:[Employment Status]],15,0)</f>
        <v>1</v>
      </c>
      <c r="G54" s="7">
        <f>VLOOKUP(B54,Table1[[Flow Title]:[Employment Status]],16,0)</f>
        <v>0</v>
      </c>
      <c r="H54" s="7">
        <f>VLOOKUP(B54,Table1[[Flow Title]:[Employment Status]],17,0)</f>
        <v>0</v>
      </c>
      <c r="I54" s="7">
        <f>VLOOKUP(B54,Table1[[Flow Title]:[Employment Status]],18,0)</f>
        <v>0</v>
      </c>
      <c r="J54" s="7">
        <f>VLOOKUP(B54,Table1[[Flow Title]:[Employment Status]],19,0)</f>
        <v>0</v>
      </c>
      <c r="K54" s="7">
        <f>VLOOKUP(B54,Table1[[Flow Title]:[Employment Status]],20,0)</f>
        <v>0</v>
      </c>
      <c r="L54" s="7">
        <f>VLOOKUP(B54,Table1[[Flow Title]:[Employment Status]],21,0)</f>
        <v>0</v>
      </c>
      <c r="M54" s="9"/>
    </row>
    <row r="55" spans="1:14" x14ac:dyDescent="0.25">
      <c r="A55" s="7" t="s">
        <v>788</v>
      </c>
      <c r="B55" s="7" t="s">
        <v>501</v>
      </c>
      <c r="C55" s="7">
        <f>VLOOKUP(B55,Table1[[Flow Title]:[Employment Status]],12,0)</f>
        <v>1</v>
      </c>
      <c r="D55" s="7">
        <f>VLOOKUP(B55,Table1[[Flow Title]:[Employment Status]],13,0)</f>
        <v>1</v>
      </c>
      <c r="E55" s="7">
        <f>VLOOKUP(B55,Table1[[Flow Title]:[Employment Status]],14,0)</f>
        <v>0</v>
      </c>
      <c r="F55" s="7">
        <f>VLOOKUP(B55,Table1[[Flow Title]:[Employment Status]],15,0)</f>
        <v>0</v>
      </c>
      <c r="G55" s="7">
        <f>VLOOKUP(B55,Table1[[Flow Title]:[Employment Status]],16,0)</f>
        <v>0</v>
      </c>
      <c r="H55" s="7">
        <f>VLOOKUP(B55,Table1[[Flow Title]:[Employment Status]],17,0)</f>
        <v>0</v>
      </c>
      <c r="I55" s="7">
        <f>VLOOKUP(B55,Table1[[Flow Title]:[Employment Status]],18,0)</f>
        <v>0</v>
      </c>
      <c r="J55" s="7">
        <f>VLOOKUP(B55,Table1[[Flow Title]:[Employment Status]],19,0)</f>
        <v>0</v>
      </c>
      <c r="K55" s="7">
        <f>VLOOKUP(B55,Table1[[Flow Title]:[Employment Status]],20,0)</f>
        <v>0</v>
      </c>
      <c r="L55" s="7">
        <f>VLOOKUP(B55,Table1[[Flow Title]:[Employment Status]],21,0)</f>
        <v>0</v>
      </c>
      <c r="M55" s="9"/>
    </row>
    <row r="56" spans="1:14" x14ac:dyDescent="0.25">
      <c r="A56" s="7" t="s">
        <v>788</v>
      </c>
      <c r="B56" s="7" t="s">
        <v>503</v>
      </c>
      <c r="C56" s="7">
        <f>VLOOKUP(B56,Table1[[Flow Title]:[Employment Status]],12,0)</f>
        <v>0</v>
      </c>
      <c r="D56" s="7">
        <f>VLOOKUP(B56,Table1[[Flow Title]:[Employment Status]],13,0)</f>
        <v>0</v>
      </c>
      <c r="E56" s="7">
        <f>VLOOKUP(B56,Table1[[Flow Title]:[Employment Status]],14,0)</f>
        <v>0</v>
      </c>
      <c r="F56" s="7">
        <f>VLOOKUP(B56,Table1[[Flow Title]:[Employment Status]],15,0)</f>
        <v>0</v>
      </c>
      <c r="G56" s="7">
        <f>VLOOKUP(B56,Table1[[Flow Title]:[Employment Status]],16,0)</f>
        <v>0</v>
      </c>
      <c r="H56" s="7">
        <f>VLOOKUP(B56,Table1[[Flow Title]:[Employment Status]],17,0)</f>
        <v>0</v>
      </c>
      <c r="I56" s="7">
        <f>VLOOKUP(B56,Table1[[Flow Title]:[Employment Status]],18,0)</f>
        <v>0</v>
      </c>
      <c r="J56" s="7">
        <f>VLOOKUP(B56,Table1[[Flow Title]:[Employment Status]],19,0)</f>
        <v>0</v>
      </c>
      <c r="K56" s="7">
        <f>VLOOKUP(B56,Table1[[Flow Title]:[Employment Status]],20,0)</f>
        <v>0</v>
      </c>
      <c r="L56" s="7">
        <f>VLOOKUP(B56,Table1[[Flow Title]:[Employment Status]],21,0)</f>
        <v>0</v>
      </c>
      <c r="M56" s="9"/>
    </row>
    <row r="57" spans="1:14" x14ac:dyDescent="0.25">
      <c r="A57" s="7" t="s">
        <v>788</v>
      </c>
      <c r="B57" s="7" t="s">
        <v>506</v>
      </c>
      <c r="C57" s="7">
        <f>VLOOKUP(B57,Table1[[Flow Title]:[Employment Status]],12,0)</f>
        <v>0</v>
      </c>
      <c r="D57" s="7">
        <f>VLOOKUP(B57,Table1[[Flow Title]:[Employment Status]],13,0)</f>
        <v>0</v>
      </c>
      <c r="E57" s="7">
        <f>VLOOKUP(B57,Table1[[Flow Title]:[Employment Status]],14,0)</f>
        <v>0</v>
      </c>
      <c r="F57" s="7">
        <f>VLOOKUP(B57,Table1[[Flow Title]:[Employment Status]],15,0)</f>
        <v>0</v>
      </c>
      <c r="G57" s="7">
        <f>VLOOKUP(B57,Table1[[Flow Title]:[Employment Status]],16,0)</f>
        <v>0</v>
      </c>
      <c r="H57" s="7">
        <f>VLOOKUP(B57,Table1[[Flow Title]:[Employment Status]],17,0)</f>
        <v>0</v>
      </c>
      <c r="I57" s="7">
        <f>VLOOKUP(B57,Table1[[Flow Title]:[Employment Status]],18,0)</f>
        <v>0</v>
      </c>
      <c r="J57" s="7">
        <f>VLOOKUP(B57,Table1[[Flow Title]:[Employment Status]],19,0)</f>
        <v>0</v>
      </c>
      <c r="K57" s="7">
        <f>VLOOKUP(B57,Table1[[Flow Title]:[Employment Status]],20,0)</f>
        <v>0</v>
      </c>
      <c r="L57" s="7">
        <f>VLOOKUP(B57,Table1[[Flow Title]:[Employment Status]],21,0)</f>
        <v>0</v>
      </c>
      <c r="M57" s="9"/>
    </row>
    <row r="58" spans="1:14" x14ac:dyDescent="0.25">
      <c r="A58" s="7" t="s">
        <v>788</v>
      </c>
      <c r="B58" s="7" t="s">
        <v>508</v>
      </c>
      <c r="C58" s="7">
        <f>VLOOKUP(B58,Table1[[Flow Title]:[Employment Status]],12,0)</f>
        <v>1</v>
      </c>
      <c r="D58" s="7">
        <f>VLOOKUP(B58,Table1[[Flow Title]:[Employment Status]],13,0)</f>
        <v>1</v>
      </c>
      <c r="E58" s="7">
        <f>VLOOKUP(B58,Table1[[Flow Title]:[Employment Status]],14,0)</f>
        <v>0</v>
      </c>
      <c r="F58" s="7">
        <f>VLOOKUP(B58,Table1[[Flow Title]:[Employment Status]],15,0)</f>
        <v>0</v>
      </c>
      <c r="G58" s="7">
        <f>VLOOKUP(B58,Table1[[Flow Title]:[Employment Status]],16,0)</f>
        <v>0</v>
      </c>
      <c r="H58" s="7">
        <f>VLOOKUP(B58,Table1[[Flow Title]:[Employment Status]],17,0)</f>
        <v>0</v>
      </c>
      <c r="I58" s="7">
        <f>VLOOKUP(B58,Table1[[Flow Title]:[Employment Status]],18,0)</f>
        <v>0</v>
      </c>
      <c r="J58" s="7">
        <f>VLOOKUP(B58,Table1[[Flow Title]:[Employment Status]],19,0)</f>
        <v>0</v>
      </c>
      <c r="K58" s="7">
        <f>VLOOKUP(B58,Table1[[Flow Title]:[Employment Status]],20,0)</f>
        <v>0</v>
      </c>
      <c r="L58" s="7">
        <f>VLOOKUP(B58,Table1[[Flow Title]:[Employment Status]],21,0)</f>
        <v>0</v>
      </c>
      <c r="M58" s="9"/>
    </row>
    <row r="59" spans="1:14" x14ac:dyDescent="0.25">
      <c r="A59" s="7" t="s">
        <v>788</v>
      </c>
      <c r="B59" s="7" t="s">
        <v>511</v>
      </c>
      <c r="C59" s="7">
        <f>VLOOKUP(B59,Table1[[Flow Title]:[Employment Status]],12,0)</f>
        <v>1</v>
      </c>
      <c r="D59" s="7">
        <f>VLOOKUP(B59,Table1[[Flow Title]:[Employment Status]],13,0)</f>
        <v>1</v>
      </c>
      <c r="E59" s="7">
        <f>VLOOKUP(B59,Table1[[Flow Title]:[Employment Status]],14,0)</f>
        <v>0</v>
      </c>
      <c r="F59" s="7">
        <f>VLOOKUP(B59,Table1[[Flow Title]:[Employment Status]],15,0)</f>
        <v>0</v>
      </c>
      <c r="G59" s="7">
        <f>VLOOKUP(B59,Table1[[Flow Title]:[Employment Status]],16,0)</f>
        <v>0</v>
      </c>
      <c r="H59" s="7">
        <f>VLOOKUP(B59,Table1[[Flow Title]:[Employment Status]],17,0)</f>
        <v>0</v>
      </c>
      <c r="I59" s="7">
        <f>VLOOKUP(B59,Table1[[Flow Title]:[Employment Status]],18,0)</f>
        <v>0</v>
      </c>
      <c r="J59" s="7">
        <f>VLOOKUP(B59,Table1[[Flow Title]:[Employment Status]],19,0)</f>
        <v>0</v>
      </c>
      <c r="K59" s="7">
        <f>VLOOKUP(B59,Table1[[Flow Title]:[Employment Status]],20,0)</f>
        <v>0</v>
      </c>
      <c r="L59" s="7">
        <f>VLOOKUP(B59,Table1[[Flow Title]:[Employment Status]],21,0)</f>
        <v>0</v>
      </c>
      <c r="M59" s="9"/>
    </row>
    <row r="60" spans="1:14" x14ac:dyDescent="0.25">
      <c r="A60" s="7" t="s">
        <v>788</v>
      </c>
      <c r="B60" s="7" t="s">
        <v>514</v>
      </c>
      <c r="C60" s="7">
        <f>VLOOKUP(B60,Table1[[Flow Title]:[Employment Status]],12,0)</f>
        <v>0</v>
      </c>
      <c r="D60" s="7">
        <f>VLOOKUP(B60,Table1[[Flow Title]:[Employment Status]],13,0)</f>
        <v>0</v>
      </c>
      <c r="E60" s="7">
        <f>VLOOKUP(B60,Table1[[Flow Title]:[Employment Status]],14,0)</f>
        <v>0</v>
      </c>
      <c r="F60" s="7">
        <f>VLOOKUP(B60,Table1[[Flow Title]:[Employment Status]],15,0)</f>
        <v>0</v>
      </c>
      <c r="G60" s="7">
        <f>VLOOKUP(B60,Table1[[Flow Title]:[Employment Status]],16,0)</f>
        <v>0</v>
      </c>
      <c r="H60" s="7">
        <f>VLOOKUP(B60,Table1[[Flow Title]:[Employment Status]],17,0)</f>
        <v>0</v>
      </c>
      <c r="I60" s="7">
        <f>VLOOKUP(B60,Table1[[Flow Title]:[Employment Status]],18,0)</f>
        <v>0</v>
      </c>
      <c r="J60" s="7">
        <f>VLOOKUP(B60,Table1[[Flow Title]:[Employment Status]],19,0)</f>
        <v>0</v>
      </c>
      <c r="K60" s="7">
        <f>VLOOKUP(B60,Table1[[Flow Title]:[Employment Status]],20,0)</f>
        <v>0</v>
      </c>
      <c r="L60" s="7">
        <f>VLOOKUP(B60,Table1[[Flow Title]:[Employment Status]],21,0)</f>
        <v>0</v>
      </c>
      <c r="M60" s="9"/>
    </row>
    <row r="61" spans="1:14" x14ac:dyDescent="0.25">
      <c r="A61" s="7" t="s">
        <v>788</v>
      </c>
      <c r="B61" s="7" t="s">
        <v>517</v>
      </c>
      <c r="C61" s="7">
        <f>VLOOKUP(B61,Table1[[Flow Title]:[Employment Status]],12,0)</f>
        <v>0</v>
      </c>
      <c r="D61" s="7">
        <f>VLOOKUP(B61,Table1[[Flow Title]:[Employment Status]],13,0)</f>
        <v>0</v>
      </c>
      <c r="E61" s="7">
        <f>VLOOKUP(B61,Table1[[Flow Title]:[Employment Status]],14,0)</f>
        <v>0</v>
      </c>
      <c r="F61" s="7">
        <f>VLOOKUP(B61,Table1[[Flow Title]:[Employment Status]],15,0)</f>
        <v>0</v>
      </c>
      <c r="G61" s="7">
        <f>VLOOKUP(B61,Table1[[Flow Title]:[Employment Status]],16,0)</f>
        <v>0</v>
      </c>
      <c r="H61" s="7">
        <f>VLOOKUP(B61,Table1[[Flow Title]:[Employment Status]],17,0)</f>
        <v>0</v>
      </c>
      <c r="I61" s="7">
        <f>VLOOKUP(B61,Table1[[Flow Title]:[Employment Status]],18,0)</f>
        <v>0</v>
      </c>
      <c r="J61" s="7">
        <f>VLOOKUP(B61,Table1[[Flow Title]:[Employment Status]],19,0)</f>
        <v>0</v>
      </c>
      <c r="K61" s="7">
        <f>VLOOKUP(B61,Table1[[Flow Title]:[Employment Status]],20,0)</f>
        <v>0</v>
      </c>
      <c r="L61" s="7">
        <f>VLOOKUP(B61,Table1[[Flow Title]:[Employment Status]],21,0)</f>
        <v>0</v>
      </c>
      <c r="M61" s="9"/>
    </row>
    <row r="62" spans="1:14" x14ac:dyDescent="0.25">
      <c r="A62" s="7" t="s">
        <v>788</v>
      </c>
      <c r="B62" s="7" t="s">
        <v>519</v>
      </c>
      <c r="C62" s="7">
        <f>VLOOKUP(B62,Table1[[Flow Title]:[Employment Status]],12,0)</f>
        <v>1</v>
      </c>
      <c r="D62" s="7">
        <f>VLOOKUP(B62,Table1[[Flow Title]:[Employment Status]],13,0)</f>
        <v>1</v>
      </c>
      <c r="E62" s="7">
        <f>VLOOKUP(B62,Table1[[Flow Title]:[Employment Status]],14,0)</f>
        <v>0</v>
      </c>
      <c r="F62" s="7">
        <f>VLOOKUP(B62,Table1[[Flow Title]:[Employment Status]],15,0)</f>
        <v>0</v>
      </c>
      <c r="G62" s="7">
        <f>VLOOKUP(B62,Table1[[Flow Title]:[Employment Status]],16,0)</f>
        <v>0</v>
      </c>
      <c r="H62" s="7">
        <f>VLOOKUP(B62,Table1[[Flow Title]:[Employment Status]],17,0)</f>
        <v>0</v>
      </c>
      <c r="I62" s="7">
        <f>VLOOKUP(B62,Table1[[Flow Title]:[Employment Status]],18,0)</f>
        <v>0</v>
      </c>
      <c r="J62" s="7">
        <f>VLOOKUP(B62,Table1[[Flow Title]:[Employment Status]],19,0)</f>
        <v>0</v>
      </c>
      <c r="K62" s="7">
        <f>VLOOKUP(B62,Table1[[Flow Title]:[Employment Status]],20,0)</f>
        <v>0</v>
      </c>
      <c r="L62" s="7">
        <f>VLOOKUP(B62,Table1[[Flow Title]:[Employment Status]],21,0)</f>
        <v>0</v>
      </c>
      <c r="M62" s="9"/>
    </row>
    <row r="63" spans="1:14" x14ac:dyDescent="0.25">
      <c r="A63" s="7" t="s">
        <v>788</v>
      </c>
      <c r="B63" s="7" t="s">
        <v>522</v>
      </c>
      <c r="C63" s="7">
        <f>VLOOKUP(B63,Table1[[Flow Title]:[Employment Status]],12,0)</f>
        <v>0</v>
      </c>
      <c r="D63" s="7">
        <f>VLOOKUP(B63,Table1[[Flow Title]:[Employment Status]],13,0)</f>
        <v>0</v>
      </c>
      <c r="E63" s="7">
        <f>VLOOKUP(B63,Table1[[Flow Title]:[Employment Status]],14,0)</f>
        <v>0</v>
      </c>
      <c r="F63" s="7">
        <f>VLOOKUP(B63,Table1[[Flow Title]:[Employment Status]],15,0)</f>
        <v>0</v>
      </c>
      <c r="G63" s="7">
        <f>VLOOKUP(B63,Table1[[Flow Title]:[Employment Status]],16,0)</f>
        <v>0</v>
      </c>
      <c r="H63" s="7">
        <f>VLOOKUP(B63,Table1[[Flow Title]:[Employment Status]],17,0)</f>
        <v>0</v>
      </c>
      <c r="I63" s="7">
        <f>VLOOKUP(B63,Table1[[Flow Title]:[Employment Status]],18,0)</f>
        <v>0</v>
      </c>
      <c r="J63" s="7">
        <f>VLOOKUP(B63,Table1[[Flow Title]:[Employment Status]],19,0)</f>
        <v>0</v>
      </c>
      <c r="K63" s="7">
        <f>VLOOKUP(B63,Table1[[Flow Title]:[Employment Status]],20,0)</f>
        <v>0</v>
      </c>
      <c r="L63" s="7">
        <f>VLOOKUP(B63,Table1[[Flow Title]:[Employment Status]],21,0)</f>
        <v>0</v>
      </c>
      <c r="M63" s="9"/>
      <c r="N63" s="57" t="s">
        <v>632</v>
      </c>
    </row>
    <row r="64" spans="1:14" x14ac:dyDescent="0.25">
      <c r="A64" s="7" t="s">
        <v>788</v>
      </c>
      <c r="B64" s="7" t="s">
        <v>525</v>
      </c>
      <c r="C64" s="7">
        <f>VLOOKUP(B64,Table1[[Flow Title]:[Employment Status]],12,0)</f>
        <v>0</v>
      </c>
      <c r="D64" s="7">
        <f>VLOOKUP(B64,Table1[[Flow Title]:[Employment Status]],13,0)</f>
        <v>0</v>
      </c>
      <c r="E64" s="7">
        <f>VLOOKUP(B64,Table1[[Flow Title]:[Employment Status]],14,0)</f>
        <v>0</v>
      </c>
      <c r="F64" s="7">
        <f>VLOOKUP(B64,Table1[[Flow Title]:[Employment Status]],15,0)</f>
        <v>0</v>
      </c>
      <c r="G64" s="7">
        <f>VLOOKUP(B64,Table1[[Flow Title]:[Employment Status]],16,0)</f>
        <v>0</v>
      </c>
      <c r="H64" s="7">
        <f>VLOOKUP(B64,Table1[[Flow Title]:[Employment Status]],17,0)</f>
        <v>0</v>
      </c>
      <c r="I64" s="7">
        <f>VLOOKUP(B64,Table1[[Flow Title]:[Employment Status]],18,0)</f>
        <v>0</v>
      </c>
      <c r="J64" s="7">
        <f>VLOOKUP(B64,Table1[[Flow Title]:[Employment Status]],19,0)</f>
        <v>0</v>
      </c>
      <c r="K64" s="7">
        <f>VLOOKUP(B64,Table1[[Flow Title]:[Employment Status]],20,0)</f>
        <v>0</v>
      </c>
      <c r="L64" s="7">
        <f>VLOOKUP(B64,Table1[[Flow Title]:[Employment Status]],21,0)</f>
        <v>0</v>
      </c>
      <c r="M64" s="9"/>
      <c r="N64" s="57"/>
    </row>
    <row r="65" spans="1:14" x14ac:dyDescent="0.25">
      <c r="A65" s="7" t="s">
        <v>788</v>
      </c>
      <c r="B65" s="7" t="s">
        <v>527</v>
      </c>
      <c r="C65" s="7">
        <f>VLOOKUP(B65,Table1[[Flow Title]:[Employment Status]],12,0)</f>
        <v>0</v>
      </c>
      <c r="D65" s="7">
        <f>VLOOKUP(B65,Table1[[Flow Title]:[Employment Status]],13,0)</f>
        <v>0</v>
      </c>
      <c r="E65" s="7">
        <f>VLOOKUP(B65,Table1[[Flow Title]:[Employment Status]],14,0)</f>
        <v>0</v>
      </c>
      <c r="F65" s="7">
        <f>VLOOKUP(B65,Table1[[Flow Title]:[Employment Status]],15,0)</f>
        <v>0</v>
      </c>
      <c r="G65" s="7">
        <f>VLOOKUP(B65,Table1[[Flow Title]:[Employment Status]],16,0)</f>
        <v>0</v>
      </c>
      <c r="H65" s="7">
        <f>VLOOKUP(B65,Table1[[Flow Title]:[Employment Status]],17,0)</f>
        <v>0</v>
      </c>
      <c r="I65" s="7">
        <f>VLOOKUP(B65,Table1[[Flow Title]:[Employment Status]],18,0)</f>
        <v>0</v>
      </c>
      <c r="J65" s="7">
        <f>VLOOKUP(B65,Table1[[Flow Title]:[Employment Status]],19,0)</f>
        <v>0</v>
      </c>
      <c r="K65" s="7">
        <f>VLOOKUP(B65,Table1[[Flow Title]:[Employment Status]],20,0)</f>
        <v>0</v>
      </c>
      <c r="L65" s="7">
        <f>VLOOKUP(B65,Table1[[Flow Title]:[Employment Status]],21,0)</f>
        <v>0</v>
      </c>
      <c r="M65" s="9"/>
      <c r="N65" s="57"/>
    </row>
    <row r="66" spans="1:14" x14ac:dyDescent="0.25">
      <c r="A66" s="7" t="s">
        <v>788</v>
      </c>
      <c r="B66" s="7" t="s">
        <v>531</v>
      </c>
      <c r="C66" s="7">
        <f>VLOOKUP(B66,Table1[[Flow Title]:[Employment Status]],12,0)</f>
        <v>0</v>
      </c>
      <c r="D66" s="7">
        <f>VLOOKUP(B66,Table1[[Flow Title]:[Employment Status]],13,0)</f>
        <v>0</v>
      </c>
      <c r="E66" s="7">
        <f>VLOOKUP(B66,Table1[[Flow Title]:[Employment Status]],14,0)</f>
        <v>0</v>
      </c>
      <c r="F66" s="7">
        <f>VLOOKUP(B66,Table1[[Flow Title]:[Employment Status]],15,0)</f>
        <v>0</v>
      </c>
      <c r="G66" s="7">
        <f>VLOOKUP(B66,Table1[[Flow Title]:[Employment Status]],16,0)</f>
        <v>0</v>
      </c>
      <c r="H66" s="7">
        <f>VLOOKUP(B66,Table1[[Flow Title]:[Employment Status]],17,0)</f>
        <v>0</v>
      </c>
      <c r="I66" s="7">
        <f>VLOOKUP(B66,Table1[[Flow Title]:[Employment Status]],18,0)</f>
        <v>0</v>
      </c>
      <c r="J66" s="7">
        <f>VLOOKUP(B66,Table1[[Flow Title]:[Employment Status]],19,0)</f>
        <v>0</v>
      </c>
      <c r="K66" s="7">
        <f>VLOOKUP(B66,Table1[[Flow Title]:[Employment Status]],20,0)</f>
        <v>0</v>
      </c>
      <c r="L66" s="7">
        <f>VLOOKUP(B66,Table1[[Flow Title]:[Employment Status]],21,0)</f>
        <v>0</v>
      </c>
      <c r="M66" s="9"/>
      <c r="N66" s="57"/>
    </row>
    <row r="67" spans="1:14" x14ac:dyDescent="0.25">
      <c r="A67" s="7" t="s">
        <v>788</v>
      </c>
      <c r="B67" s="7" t="s">
        <v>533</v>
      </c>
      <c r="C67" s="7">
        <f>VLOOKUP(B67,Table1[[Flow Title]:[Employment Status]],12,0)</f>
        <v>0</v>
      </c>
      <c r="D67" s="7">
        <f>VLOOKUP(B67,Table1[[Flow Title]:[Employment Status]],13,0)</f>
        <v>0</v>
      </c>
      <c r="E67" s="7">
        <f>VLOOKUP(B67,Table1[[Flow Title]:[Employment Status]],14,0)</f>
        <v>0</v>
      </c>
      <c r="F67" s="7">
        <f>VLOOKUP(B67,Table1[[Flow Title]:[Employment Status]],15,0)</f>
        <v>0</v>
      </c>
      <c r="G67" s="7">
        <f>VLOOKUP(B67,Table1[[Flow Title]:[Employment Status]],16,0)</f>
        <v>0</v>
      </c>
      <c r="H67" s="7">
        <f>VLOOKUP(B67,Table1[[Flow Title]:[Employment Status]],17,0)</f>
        <v>0</v>
      </c>
      <c r="I67" s="7">
        <f>VLOOKUP(B67,Table1[[Flow Title]:[Employment Status]],18,0)</f>
        <v>0</v>
      </c>
      <c r="J67" s="7">
        <f>VLOOKUP(B67,Table1[[Flow Title]:[Employment Status]],19,0)</f>
        <v>0</v>
      </c>
      <c r="K67" s="7">
        <f>VLOOKUP(B67,Table1[[Flow Title]:[Employment Status]],20,0)</f>
        <v>0</v>
      </c>
      <c r="L67" s="7">
        <f>VLOOKUP(B67,Table1[[Flow Title]:[Employment Status]],21,0)</f>
        <v>0</v>
      </c>
      <c r="M67" s="9"/>
      <c r="N67" s="57"/>
    </row>
    <row r="68" spans="1:14" x14ac:dyDescent="0.25">
      <c r="A68" s="7" t="s">
        <v>788</v>
      </c>
      <c r="B68" s="7" t="s">
        <v>535</v>
      </c>
      <c r="C68" s="7">
        <f>VLOOKUP(B68,Table1[[Flow Title]:[Employment Status]],12,0)</f>
        <v>0</v>
      </c>
      <c r="D68" s="7">
        <f>VLOOKUP(B68,Table1[[Flow Title]:[Employment Status]],13,0)</f>
        <v>0</v>
      </c>
      <c r="E68" s="7">
        <f>VLOOKUP(B68,Table1[[Flow Title]:[Employment Status]],14,0)</f>
        <v>0</v>
      </c>
      <c r="F68" s="7">
        <f>VLOOKUP(B68,Table1[[Flow Title]:[Employment Status]],15,0)</f>
        <v>0</v>
      </c>
      <c r="G68" s="7">
        <f>VLOOKUP(B68,Table1[[Flow Title]:[Employment Status]],16,0)</f>
        <v>0</v>
      </c>
      <c r="H68" s="7">
        <f>VLOOKUP(B68,Table1[[Flow Title]:[Employment Status]],17,0)</f>
        <v>0</v>
      </c>
      <c r="I68" s="7">
        <f>VLOOKUP(B68,Table1[[Flow Title]:[Employment Status]],18,0)</f>
        <v>0</v>
      </c>
      <c r="J68" s="7">
        <f>VLOOKUP(B68,Table1[[Flow Title]:[Employment Status]],19,0)</f>
        <v>0</v>
      </c>
      <c r="K68" s="7">
        <f>VLOOKUP(B68,Table1[[Flow Title]:[Employment Status]],20,0)</f>
        <v>0</v>
      </c>
      <c r="L68" s="7">
        <f>VLOOKUP(B68,Table1[[Flow Title]:[Employment Status]],21,0)</f>
        <v>0</v>
      </c>
      <c r="M68" s="9"/>
      <c r="N68" s="57"/>
    </row>
    <row r="69" spans="1:14" x14ac:dyDescent="0.25">
      <c r="A69" s="7" t="s">
        <v>788</v>
      </c>
      <c r="B69" s="7" t="s">
        <v>537</v>
      </c>
      <c r="C69" s="7">
        <f>VLOOKUP(B69,Table1[[Flow Title]:[Employment Status]],12,0)</f>
        <v>0</v>
      </c>
      <c r="D69" s="7">
        <f>VLOOKUP(B69,Table1[[Flow Title]:[Employment Status]],13,0)</f>
        <v>0</v>
      </c>
      <c r="E69" s="7">
        <f>VLOOKUP(B69,Table1[[Flow Title]:[Employment Status]],14,0)</f>
        <v>0</v>
      </c>
      <c r="F69" s="7">
        <f>VLOOKUP(B69,Table1[[Flow Title]:[Employment Status]],15,0)</f>
        <v>0</v>
      </c>
      <c r="G69" s="7">
        <f>VLOOKUP(B69,Table1[[Flow Title]:[Employment Status]],16,0)</f>
        <v>0</v>
      </c>
      <c r="H69" s="7">
        <f>VLOOKUP(B69,Table1[[Flow Title]:[Employment Status]],17,0)</f>
        <v>0</v>
      </c>
      <c r="I69" s="7">
        <f>VLOOKUP(B69,Table1[[Flow Title]:[Employment Status]],18,0)</f>
        <v>0</v>
      </c>
      <c r="J69" s="7">
        <f>VLOOKUP(B69,Table1[[Flow Title]:[Employment Status]],19,0)</f>
        <v>0</v>
      </c>
      <c r="K69" s="7">
        <f>VLOOKUP(B69,Table1[[Flow Title]:[Employment Status]],20,0)</f>
        <v>0</v>
      </c>
      <c r="L69" s="7">
        <f>VLOOKUP(B69,Table1[[Flow Title]:[Employment Status]],21,0)</f>
        <v>0</v>
      </c>
      <c r="M69" s="9"/>
      <c r="N69" s="57"/>
    </row>
    <row r="70" spans="1:14" x14ac:dyDescent="0.25">
      <c r="A70" s="7" t="s">
        <v>788</v>
      </c>
      <c r="B70" s="7" t="s">
        <v>539</v>
      </c>
      <c r="C70" s="7">
        <f>VLOOKUP(B70,Table1[[Flow Title]:[Employment Status]],12,0)</f>
        <v>0</v>
      </c>
      <c r="D70" s="7">
        <f>VLOOKUP(B70,Table1[[Flow Title]:[Employment Status]],13,0)</f>
        <v>0</v>
      </c>
      <c r="E70" s="7">
        <f>VLOOKUP(B70,Table1[[Flow Title]:[Employment Status]],14,0)</f>
        <v>0</v>
      </c>
      <c r="F70" s="7">
        <f>VLOOKUP(B70,Table1[[Flow Title]:[Employment Status]],15,0)</f>
        <v>0</v>
      </c>
      <c r="G70" s="7">
        <f>VLOOKUP(B70,Table1[[Flow Title]:[Employment Status]],16,0)</f>
        <v>0</v>
      </c>
      <c r="H70" s="7">
        <f>VLOOKUP(B70,Table1[[Flow Title]:[Employment Status]],17,0)</f>
        <v>0</v>
      </c>
      <c r="I70" s="7">
        <f>VLOOKUP(B70,Table1[[Flow Title]:[Employment Status]],18,0)</f>
        <v>0</v>
      </c>
      <c r="J70" s="7">
        <f>VLOOKUP(B70,Table1[[Flow Title]:[Employment Status]],19,0)</f>
        <v>0</v>
      </c>
      <c r="K70" s="7">
        <f>VLOOKUP(B70,Table1[[Flow Title]:[Employment Status]],20,0)</f>
        <v>0</v>
      </c>
      <c r="L70" s="7">
        <f>VLOOKUP(B70,Table1[[Flow Title]:[Employment Status]],21,0)</f>
        <v>0</v>
      </c>
      <c r="M70" s="9"/>
      <c r="N70" s="57"/>
    </row>
    <row r="71" spans="1:14" x14ac:dyDescent="0.25">
      <c r="A71" s="7" t="s">
        <v>788</v>
      </c>
      <c r="B71" s="7" t="s">
        <v>542</v>
      </c>
      <c r="C71" s="7">
        <f>VLOOKUP(B71,Table1[[Flow Title]:[Employment Status]],12,0)</f>
        <v>0</v>
      </c>
      <c r="D71" s="7">
        <f>VLOOKUP(B71,Table1[[Flow Title]:[Employment Status]],13,0)</f>
        <v>1</v>
      </c>
      <c r="E71" s="7">
        <f>VLOOKUP(B71,Table1[[Flow Title]:[Employment Status]],14,0)</f>
        <v>0</v>
      </c>
      <c r="F71" s="7">
        <f>VLOOKUP(B71,Table1[[Flow Title]:[Employment Status]],15,0)</f>
        <v>0</v>
      </c>
      <c r="G71" s="7">
        <f>VLOOKUP(B71,Table1[[Flow Title]:[Employment Status]],16,0)</f>
        <v>0</v>
      </c>
      <c r="H71" s="7">
        <f>VLOOKUP(B71,Table1[[Flow Title]:[Employment Status]],17,0)</f>
        <v>0</v>
      </c>
      <c r="I71" s="7">
        <f>VLOOKUP(B71,Table1[[Flow Title]:[Employment Status]],18,0)</f>
        <v>0</v>
      </c>
      <c r="J71" s="7">
        <f>VLOOKUP(B71,Table1[[Flow Title]:[Employment Status]],19,0)</f>
        <v>0</v>
      </c>
      <c r="K71" s="7">
        <f>VLOOKUP(B71,Table1[[Flow Title]:[Employment Status]],20,0)</f>
        <v>0</v>
      </c>
      <c r="L71" s="7">
        <f>VLOOKUP(B71,Table1[[Flow Title]:[Employment Status]],21,0)</f>
        <v>0</v>
      </c>
      <c r="M71" s="9"/>
    </row>
    <row r="72" spans="1:14" x14ac:dyDescent="0.25">
      <c r="A72" s="7" t="s">
        <v>788</v>
      </c>
      <c r="B72" s="7" t="s">
        <v>544</v>
      </c>
      <c r="C72" s="7">
        <f>VLOOKUP(B72,Table1[[Flow Title]:[Employment Status]],12,0)</f>
        <v>1</v>
      </c>
      <c r="D72" s="7">
        <f>VLOOKUP(B72,Table1[[Flow Title]:[Employment Status]],13,0)</f>
        <v>1</v>
      </c>
      <c r="E72" s="7">
        <f>VLOOKUP(B72,Table1[[Flow Title]:[Employment Status]],14,0)</f>
        <v>0</v>
      </c>
      <c r="F72" s="7">
        <f>VLOOKUP(B72,Table1[[Flow Title]:[Employment Status]],15,0)</f>
        <v>0</v>
      </c>
      <c r="G72" s="7">
        <f>VLOOKUP(B72,Table1[[Flow Title]:[Employment Status]],16,0)</f>
        <v>0</v>
      </c>
      <c r="H72" s="7">
        <f>VLOOKUP(B72,Table1[[Flow Title]:[Employment Status]],17,0)</f>
        <v>0</v>
      </c>
      <c r="I72" s="7">
        <f>VLOOKUP(B72,Table1[[Flow Title]:[Employment Status]],18,0)</f>
        <v>0</v>
      </c>
      <c r="J72" s="7">
        <f>VLOOKUP(B72,Table1[[Flow Title]:[Employment Status]],19,0)</f>
        <v>0</v>
      </c>
      <c r="K72" s="7">
        <f>VLOOKUP(B72,Table1[[Flow Title]:[Employment Status]],20,0)</f>
        <v>0</v>
      </c>
      <c r="L72" s="7">
        <f>VLOOKUP(B72,Table1[[Flow Title]:[Employment Status]],21,0)</f>
        <v>0</v>
      </c>
      <c r="M72" s="9"/>
    </row>
    <row r="73" spans="1:14" x14ac:dyDescent="0.25">
      <c r="A73" s="7" t="s">
        <v>788</v>
      </c>
      <c r="B73" s="7" t="s">
        <v>547</v>
      </c>
      <c r="C73" s="7">
        <f>VLOOKUP(B73,Table1[[Flow Title]:[Employment Status]],12,0)</f>
        <v>1</v>
      </c>
      <c r="D73" s="7">
        <f>VLOOKUP(B73,Table1[[Flow Title]:[Employment Status]],13,0)</f>
        <v>1</v>
      </c>
      <c r="E73" s="7">
        <f>VLOOKUP(B73,Table1[[Flow Title]:[Employment Status]],14,0)</f>
        <v>0</v>
      </c>
      <c r="F73" s="7">
        <f>VLOOKUP(B73,Table1[[Flow Title]:[Employment Status]],15,0)</f>
        <v>0</v>
      </c>
      <c r="G73" s="7">
        <f>VLOOKUP(B73,Table1[[Flow Title]:[Employment Status]],16,0)</f>
        <v>0</v>
      </c>
      <c r="H73" s="7">
        <f>VLOOKUP(B73,Table1[[Flow Title]:[Employment Status]],17,0)</f>
        <v>0</v>
      </c>
      <c r="I73" s="7">
        <f>VLOOKUP(B73,Table1[[Flow Title]:[Employment Status]],18,0)</f>
        <v>0</v>
      </c>
      <c r="J73" s="7">
        <f>VLOOKUP(B73,Table1[[Flow Title]:[Employment Status]],19,0)</f>
        <v>0</v>
      </c>
      <c r="K73" s="7">
        <f>VLOOKUP(B73,Table1[[Flow Title]:[Employment Status]],20,0)</f>
        <v>0</v>
      </c>
      <c r="L73" s="7">
        <f>VLOOKUP(B73,Table1[[Flow Title]:[Employment Status]],21,0)</f>
        <v>0</v>
      </c>
      <c r="M73" s="9"/>
    </row>
    <row r="74" spans="1:14" x14ac:dyDescent="0.25">
      <c r="A74" s="7" t="s">
        <v>788</v>
      </c>
      <c r="B74" s="7" t="s">
        <v>550</v>
      </c>
      <c r="C74" s="7">
        <f>VLOOKUP(B74,Table1[[Flow Title]:[Employment Status]],12,0)</f>
        <v>0</v>
      </c>
      <c r="D74" s="7">
        <f>VLOOKUP(B74,Table1[[Flow Title]:[Employment Status]],13,0)</f>
        <v>0</v>
      </c>
      <c r="E74" s="7">
        <f>VLOOKUP(B74,Table1[[Flow Title]:[Employment Status]],14,0)</f>
        <v>0</v>
      </c>
      <c r="F74" s="7">
        <f>VLOOKUP(B74,Table1[[Flow Title]:[Employment Status]],15,0)</f>
        <v>0</v>
      </c>
      <c r="G74" s="7">
        <f>VLOOKUP(B74,Table1[[Flow Title]:[Employment Status]],16,0)</f>
        <v>0</v>
      </c>
      <c r="H74" s="7">
        <f>VLOOKUP(B74,Table1[[Flow Title]:[Employment Status]],17,0)</f>
        <v>0</v>
      </c>
      <c r="I74" s="7">
        <f>VLOOKUP(B74,Table1[[Flow Title]:[Employment Status]],18,0)</f>
        <v>0</v>
      </c>
      <c r="J74" s="7">
        <f>VLOOKUP(B74,Table1[[Flow Title]:[Employment Status]],19,0)</f>
        <v>0</v>
      </c>
      <c r="K74" s="7">
        <f>VLOOKUP(B74,Table1[[Flow Title]:[Employment Status]],20,0)</f>
        <v>0</v>
      </c>
      <c r="L74" s="7">
        <f>VLOOKUP(B74,Table1[[Flow Title]:[Employment Status]],21,0)</f>
        <v>0</v>
      </c>
      <c r="M74" s="9"/>
    </row>
    <row r="75" spans="1:14" x14ac:dyDescent="0.25">
      <c r="A75" s="7" t="s">
        <v>788</v>
      </c>
      <c r="B75" s="7" t="s">
        <v>552</v>
      </c>
      <c r="C75" s="7">
        <f>VLOOKUP(B75,Table1[[Flow Title]:[Employment Status]],12,0)</f>
        <v>1</v>
      </c>
      <c r="D75" s="7">
        <f>VLOOKUP(B75,Table1[[Flow Title]:[Employment Status]],13,0)</f>
        <v>1</v>
      </c>
      <c r="E75" s="7">
        <f>VLOOKUP(B75,Table1[[Flow Title]:[Employment Status]],14,0)</f>
        <v>0</v>
      </c>
      <c r="F75" s="7">
        <f>VLOOKUP(B75,Table1[[Flow Title]:[Employment Status]],15,0)</f>
        <v>0</v>
      </c>
      <c r="G75" s="7">
        <f>VLOOKUP(B75,Table1[[Flow Title]:[Employment Status]],16,0)</f>
        <v>0</v>
      </c>
      <c r="H75" s="7">
        <f>VLOOKUP(B75,Table1[[Flow Title]:[Employment Status]],17,0)</f>
        <v>0</v>
      </c>
      <c r="I75" s="7">
        <f>VLOOKUP(B75,Table1[[Flow Title]:[Employment Status]],18,0)</f>
        <v>0</v>
      </c>
      <c r="J75" s="7">
        <f>VLOOKUP(B75,Table1[[Flow Title]:[Employment Status]],19,0)</f>
        <v>0</v>
      </c>
      <c r="K75" s="7">
        <f>VLOOKUP(B75,Table1[[Flow Title]:[Employment Status]],20,0)</f>
        <v>0</v>
      </c>
      <c r="L75" s="7">
        <f>VLOOKUP(B75,Table1[[Flow Title]:[Employment Status]],21,0)</f>
        <v>0</v>
      </c>
      <c r="M75" s="9"/>
    </row>
    <row r="76" spans="1:14" x14ac:dyDescent="0.25">
      <c r="A76" s="7" t="s">
        <v>788</v>
      </c>
      <c r="B76" s="7" t="s">
        <v>553</v>
      </c>
      <c r="C76" s="7">
        <f>VLOOKUP(B76,Table1[[Flow Title]:[Employment Status]],12,0)</f>
        <v>0</v>
      </c>
      <c r="D76" s="7">
        <f>VLOOKUP(B76,Table1[[Flow Title]:[Employment Status]],13,0)</f>
        <v>0</v>
      </c>
      <c r="E76" s="7">
        <f>VLOOKUP(B76,Table1[[Flow Title]:[Employment Status]],14,0)</f>
        <v>0</v>
      </c>
      <c r="F76" s="7">
        <f>VLOOKUP(B76,Table1[[Flow Title]:[Employment Status]],15,0)</f>
        <v>0</v>
      </c>
      <c r="G76" s="7">
        <f>VLOOKUP(B76,Table1[[Flow Title]:[Employment Status]],16,0)</f>
        <v>0</v>
      </c>
      <c r="H76" s="7">
        <f>VLOOKUP(B76,Table1[[Flow Title]:[Employment Status]],17,0)</f>
        <v>0</v>
      </c>
      <c r="I76" s="7">
        <f>VLOOKUP(B76,Table1[[Flow Title]:[Employment Status]],18,0)</f>
        <v>0</v>
      </c>
      <c r="J76" s="7">
        <f>VLOOKUP(B76,Table1[[Flow Title]:[Employment Status]],19,0)</f>
        <v>0</v>
      </c>
      <c r="K76" s="7">
        <f>VLOOKUP(B76,Table1[[Flow Title]:[Employment Status]],20,0)</f>
        <v>0</v>
      </c>
      <c r="L76" s="7">
        <f>VLOOKUP(B76,Table1[[Flow Title]:[Employment Status]],21,0)</f>
        <v>0</v>
      </c>
      <c r="M76" s="9"/>
    </row>
    <row r="77" spans="1:14" x14ac:dyDescent="0.25">
      <c r="A77" s="7" t="s">
        <v>788</v>
      </c>
      <c r="B77" s="7" t="s">
        <v>556</v>
      </c>
      <c r="C77" s="7">
        <f>VLOOKUP(B77,Table1[[Flow Title]:[Employment Status]],12,0)</f>
        <v>0</v>
      </c>
      <c r="D77" s="7">
        <f>VLOOKUP(B77,Table1[[Flow Title]:[Employment Status]],13,0)</f>
        <v>0</v>
      </c>
      <c r="E77" s="7">
        <f>VLOOKUP(B77,Table1[[Flow Title]:[Employment Status]],14,0)</f>
        <v>0</v>
      </c>
      <c r="F77" s="7">
        <f>VLOOKUP(B77,Table1[[Flow Title]:[Employment Status]],15,0)</f>
        <v>0</v>
      </c>
      <c r="G77" s="7">
        <f>VLOOKUP(B77,Table1[[Flow Title]:[Employment Status]],16,0)</f>
        <v>0</v>
      </c>
      <c r="H77" s="7">
        <f>VLOOKUP(B77,Table1[[Flow Title]:[Employment Status]],17,0)</f>
        <v>0</v>
      </c>
      <c r="I77" s="7">
        <f>VLOOKUP(B77,Table1[[Flow Title]:[Employment Status]],18,0)</f>
        <v>0</v>
      </c>
      <c r="J77" s="7">
        <f>VLOOKUP(B77,Table1[[Flow Title]:[Employment Status]],19,0)</f>
        <v>0</v>
      </c>
      <c r="K77" s="7">
        <f>VLOOKUP(B77,Table1[[Flow Title]:[Employment Status]],20,0)</f>
        <v>0</v>
      </c>
      <c r="L77" s="7">
        <f>VLOOKUP(B77,Table1[[Flow Title]:[Employment Status]],21,0)</f>
        <v>0</v>
      </c>
      <c r="M77" s="9"/>
    </row>
    <row r="78" spans="1:14" x14ac:dyDescent="0.25">
      <c r="A78" s="7" t="s">
        <v>788</v>
      </c>
      <c r="B78" s="7" t="s">
        <v>560</v>
      </c>
      <c r="C78" s="7">
        <f>VLOOKUP(B78,Table1[[Flow Title]:[Employment Status]],12,0)</f>
        <v>1</v>
      </c>
      <c r="D78" s="7">
        <f>VLOOKUP(B78,Table1[[Flow Title]:[Employment Status]],13,0)</f>
        <v>1</v>
      </c>
      <c r="E78" s="7">
        <f>VLOOKUP(B78,Table1[[Flow Title]:[Employment Status]],14,0)</f>
        <v>0</v>
      </c>
      <c r="F78" s="7">
        <f>VLOOKUP(B78,Table1[[Flow Title]:[Employment Status]],15,0)</f>
        <v>0</v>
      </c>
      <c r="G78" s="7">
        <f>VLOOKUP(B78,Table1[[Flow Title]:[Employment Status]],16,0)</f>
        <v>0</v>
      </c>
      <c r="H78" s="7">
        <f>VLOOKUP(B78,Table1[[Flow Title]:[Employment Status]],17,0)</f>
        <v>0</v>
      </c>
      <c r="I78" s="7">
        <f>VLOOKUP(B78,Table1[[Flow Title]:[Employment Status]],18,0)</f>
        <v>0</v>
      </c>
      <c r="J78" s="7">
        <f>VLOOKUP(B78,Table1[[Flow Title]:[Employment Status]],19,0)</f>
        <v>0</v>
      </c>
      <c r="K78" s="7">
        <f>VLOOKUP(B78,Table1[[Flow Title]:[Employment Status]],20,0)</f>
        <v>0</v>
      </c>
      <c r="L78" s="7">
        <f>VLOOKUP(B78,Table1[[Flow Title]:[Employment Status]],21,0)</f>
        <v>0</v>
      </c>
      <c r="M78" s="9"/>
    </row>
    <row r="79" spans="1:14" x14ac:dyDescent="0.25">
      <c r="A79" s="7" t="s">
        <v>788</v>
      </c>
      <c r="B79" s="7" t="s">
        <v>562</v>
      </c>
      <c r="C79" s="7">
        <f>VLOOKUP(B79,Table1[[Flow Title]:[Employment Status]],12,0)</f>
        <v>1</v>
      </c>
      <c r="D79" s="7">
        <f>VLOOKUP(B79,Table1[[Flow Title]:[Employment Status]],13,0)</f>
        <v>1</v>
      </c>
      <c r="E79" s="7">
        <f>VLOOKUP(B79,Table1[[Flow Title]:[Employment Status]],14,0)</f>
        <v>1</v>
      </c>
      <c r="F79" s="7">
        <f>VLOOKUP(B79,Table1[[Flow Title]:[Employment Status]],15,0)</f>
        <v>1</v>
      </c>
      <c r="G79" s="7">
        <f>VLOOKUP(B79,Table1[[Flow Title]:[Employment Status]],16,0)</f>
        <v>1</v>
      </c>
      <c r="H79" s="7">
        <f>VLOOKUP(B79,Table1[[Flow Title]:[Employment Status]],17,0)</f>
        <v>0</v>
      </c>
      <c r="I79" s="7">
        <f>VLOOKUP(B79,Table1[[Flow Title]:[Employment Status]],18,0)</f>
        <v>0</v>
      </c>
      <c r="J79" s="7">
        <f>VLOOKUP(B79,Table1[[Flow Title]:[Employment Status]],19,0)</f>
        <v>0</v>
      </c>
      <c r="K79" s="7">
        <f>VLOOKUP(B79,Table1[[Flow Title]:[Employment Status]],20,0)</f>
        <v>0</v>
      </c>
      <c r="L79" s="7">
        <f>VLOOKUP(B79,Table1[[Flow Title]:[Employment Status]],21,0)</f>
        <v>1</v>
      </c>
      <c r="M79" s="9"/>
    </row>
    <row r="80" spans="1:14" x14ac:dyDescent="0.25">
      <c r="A80" s="7" t="s">
        <v>788</v>
      </c>
      <c r="B80" s="7" t="s">
        <v>564</v>
      </c>
      <c r="C80" s="7">
        <f>VLOOKUP(B80,Table1[[Flow Title]:[Employment Status]],12,0)</f>
        <v>0</v>
      </c>
      <c r="D80" s="7">
        <f>VLOOKUP(B80,Table1[[Flow Title]:[Employment Status]],13,0)</f>
        <v>0</v>
      </c>
      <c r="E80" s="7">
        <f>VLOOKUP(B80,Table1[[Flow Title]:[Employment Status]],14,0)</f>
        <v>0</v>
      </c>
      <c r="F80" s="7">
        <f>VLOOKUP(B80,Table1[[Flow Title]:[Employment Status]],15,0)</f>
        <v>0</v>
      </c>
      <c r="G80" s="7">
        <f>VLOOKUP(B80,Table1[[Flow Title]:[Employment Status]],16,0)</f>
        <v>0</v>
      </c>
      <c r="H80" s="7">
        <f>VLOOKUP(B80,Table1[[Flow Title]:[Employment Status]],17,0)</f>
        <v>0</v>
      </c>
      <c r="I80" s="7">
        <f>VLOOKUP(B80,Table1[[Flow Title]:[Employment Status]],18,0)</f>
        <v>0</v>
      </c>
      <c r="J80" s="7">
        <f>VLOOKUP(B80,Table1[[Flow Title]:[Employment Status]],19,0)</f>
        <v>0</v>
      </c>
      <c r="K80" s="7">
        <f>VLOOKUP(B80,Table1[[Flow Title]:[Employment Status]],20,0)</f>
        <v>0</v>
      </c>
      <c r="L80" s="7">
        <f>VLOOKUP(B80,Table1[[Flow Title]:[Employment Status]],21,0)</f>
        <v>0</v>
      </c>
      <c r="M80" s="9"/>
    </row>
    <row r="81" spans="1:13" x14ac:dyDescent="0.25">
      <c r="A81" s="7" t="s">
        <v>788</v>
      </c>
      <c r="B81" s="7" t="s">
        <v>566</v>
      </c>
      <c r="C81" s="7">
        <f>VLOOKUP(B81,Table1[[Flow Title]:[Employment Status]],12,0)</f>
        <v>0</v>
      </c>
      <c r="D81" s="7">
        <f>VLOOKUP(B81,Table1[[Flow Title]:[Employment Status]],13,0)</f>
        <v>0</v>
      </c>
      <c r="E81" s="7">
        <f>VLOOKUP(B81,Table1[[Flow Title]:[Employment Status]],14,0)</f>
        <v>0</v>
      </c>
      <c r="F81" s="7">
        <f>VLOOKUP(B81,Table1[[Flow Title]:[Employment Status]],15,0)</f>
        <v>0</v>
      </c>
      <c r="G81" s="7">
        <f>VLOOKUP(B81,Table1[[Flow Title]:[Employment Status]],16,0)</f>
        <v>0</v>
      </c>
      <c r="H81" s="7">
        <f>VLOOKUP(B81,Table1[[Flow Title]:[Employment Status]],17,0)</f>
        <v>0</v>
      </c>
      <c r="I81" s="7">
        <f>VLOOKUP(B81,Table1[[Flow Title]:[Employment Status]],18,0)</f>
        <v>0</v>
      </c>
      <c r="J81" s="7">
        <f>VLOOKUP(B81,Table1[[Flow Title]:[Employment Status]],19,0)</f>
        <v>0</v>
      </c>
      <c r="K81" s="7">
        <f>VLOOKUP(B81,Table1[[Flow Title]:[Employment Status]],20,0)</f>
        <v>0</v>
      </c>
      <c r="L81" s="7">
        <f>VLOOKUP(B81,Table1[[Flow Title]:[Employment Status]],21,0)</f>
        <v>0</v>
      </c>
      <c r="M81" s="9"/>
    </row>
    <row r="82" spans="1:13" x14ac:dyDescent="0.25">
      <c r="A82" s="7" t="s">
        <v>788</v>
      </c>
      <c r="B82" s="7" t="s">
        <v>567</v>
      </c>
      <c r="C82" s="7">
        <f>VLOOKUP(B82,Table1[[Flow Title]:[Employment Status]],12,0)</f>
        <v>1</v>
      </c>
      <c r="D82" s="7">
        <f>VLOOKUP(B82,Table1[[Flow Title]:[Employment Status]],13,0)</f>
        <v>0</v>
      </c>
      <c r="E82" s="7">
        <f>VLOOKUP(B82,Table1[[Flow Title]:[Employment Status]],14,0)</f>
        <v>0</v>
      </c>
      <c r="F82" s="7">
        <f>VLOOKUP(B82,Table1[[Flow Title]:[Employment Status]],15,0)</f>
        <v>0</v>
      </c>
      <c r="G82" s="7">
        <f>VLOOKUP(B82,Table1[[Flow Title]:[Employment Status]],16,0)</f>
        <v>0</v>
      </c>
      <c r="H82" s="7">
        <f>VLOOKUP(B82,Table1[[Flow Title]:[Employment Status]],17,0)</f>
        <v>0</v>
      </c>
      <c r="I82" s="7">
        <f>VLOOKUP(B82,Table1[[Flow Title]:[Employment Status]],18,0)</f>
        <v>0</v>
      </c>
      <c r="J82" s="7">
        <f>VLOOKUP(B82,Table1[[Flow Title]:[Employment Status]],19,0)</f>
        <v>0</v>
      </c>
      <c r="K82" s="7">
        <f>VLOOKUP(B82,Table1[[Flow Title]:[Employment Status]],20,0)</f>
        <v>0</v>
      </c>
      <c r="L82" s="7">
        <f>VLOOKUP(B82,Table1[[Flow Title]:[Employment Status]],21,0)</f>
        <v>0</v>
      </c>
      <c r="M82" s="9"/>
    </row>
    <row r="83" spans="1:13" x14ac:dyDescent="0.25">
      <c r="A83" s="7" t="s">
        <v>788</v>
      </c>
      <c r="B83" s="7" t="s">
        <v>569</v>
      </c>
      <c r="C83" s="7">
        <f>VLOOKUP(B83,Table1[[Flow Title]:[Employment Status]],12,0)</f>
        <v>0</v>
      </c>
      <c r="D83" s="7">
        <f>VLOOKUP(B83,Table1[[Flow Title]:[Employment Status]],13,0)</f>
        <v>0</v>
      </c>
      <c r="E83" s="7">
        <f>VLOOKUP(B83,Table1[[Flow Title]:[Employment Status]],14,0)</f>
        <v>0</v>
      </c>
      <c r="F83" s="7">
        <f>VLOOKUP(B83,Table1[[Flow Title]:[Employment Status]],15,0)</f>
        <v>0</v>
      </c>
      <c r="G83" s="7">
        <f>VLOOKUP(B83,Table1[[Flow Title]:[Employment Status]],16,0)</f>
        <v>0</v>
      </c>
      <c r="H83" s="7">
        <f>VLOOKUP(B83,Table1[[Flow Title]:[Employment Status]],17,0)</f>
        <v>0</v>
      </c>
      <c r="I83" s="7">
        <f>VLOOKUP(B83,Table1[[Flow Title]:[Employment Status]],18,0)</f>
        <v>0</v>
      </c>
      <c r="J83" s="7">
        <f>VLOOKUP(B83,Table1[[Flow Title]:[Employment Status]],19,0)</f>
        <v>0</v>
      </c>
      <c r="K83" s="7">
        <f>VLOOKUP(B83,Table1[[Flow Title]:[Employment Status]],20,0)</f>
        <v>0</v>
      </c>
      <c r="L83" s="7">
        <f>VLOOKUP(B83,Table1[[Flow Title]:[Employment Status]],21,0)</f>
        <v>0</v>
      </c>
      <c r="M83" s="9"/>
    </row>
    <row r="84" spans="1:13" x14ac:dyDescent="0.25">
      <c r="A84" s="7" t="s">
        <v>788</v>
      </c>
      <c r="B84" s="7" t="s">
        <v>571</v>
      </c>
      <c r="C84" s="7">
        <f>VLOOKUP(B84,Table1[[Flow Title]:[Employment Status]],12,0)</f>
        <v>1</v>
      </c>
      <c r="D84" s="7">
        <f>VLOOKUP(B84,Table1[[Flow Title]:[Employment Status]],13,0)</f>
        <v>1</v>
      </c>
      <c r="E84" s="7">
        <f>VLOOKUP(B84,Table1[[Flow Title]:[Employment Status]],14,0)</f>
        <v>1</v>
      </c>
      <c r="F84" s="7">
        <f>VLOOKUP(B84,Table1[[Flow Title]:[Employment Status]],15,0)</f>
        <v>0</v>
      </c>
      <c r="G84" s="7">
        <f>VLOOKUP(B84,Table1[[Flow Title]:[Employment Status]],16,0)</f>
        <v>0</v>
      </c>
      <c r="H84" s="7">
        <f>VLOOKUP(B84,Table1[[Flow Title]:[Employment Status]],17,0)</f>
        <v>0</v>
      </c>
      <c r="I84" s="7">
        <f>VLOOKUP(B84,Table1[[Flow Title]:[Employment Status]],18,0)</f>
        <v>0</v>
      </c>
      <c r="J84" s="7">
        <f>VLOOKUP(B84,Table1[[Flow Title]:[Employment Status]],19,0)</f>
        <v>0</v>
      </c>
      <c r="K84" s="7">
        <f>VLOOKUP(B84,Table1[[Flow Title]:[Employment Status]],20,0)</f>
        <v>0</v>
      </c>
      <c r="L84" s="7">
        <f>VLOOKUP(B84,Table1[[Flow Title]:[Employment Status]],21,0)</f>
        <v>0</v>
      </c>
      <c r="M84" s="9"/>
    </row>
    <row r="85" spans="1:13" x14ac:dyDescent="0.25">
      <c r="A85" s="7" t="s">
        <v>788</v>
      </c>
      <c r="B85" s="7" t="s">
        <v>572</v>
      </c>
      <c r="C85" s="7">
        <f>VLOOKUP(B85,Table1[[Flow Title]:[Employment Status]],12,0)</f>
        <v>1</v>
      </c>
      <c r="D85" s="7">
        <f>VLOOKUP(B85,Table1[[Flow Title]:[Employment Status]],13,0)</f>
        <v>1</v>
      </c>
      <c r="E85" s="7">
        <f>VLOOKUP(B85,Table1[[Flow Title]:[Employment Status]],14,0)</f>
        <v>0</v>
      </c>
      <c r="F85" s="7">
        <f>VLOOKUP(B85,Table1[[Flow Title]:[Employment Status]],15,0)</f>
        <v>0</v>
      </c>
      <c r="G85" s="7">
        <f>VLOOKUP(B85,Table1[[Flow Title]:[Employment Status]],16,0)</f>
        <v>0</v>
      </c>
      <c r="H85" s="7">
        <f>VLOOKUP(B85,Table1[[Flow Title]:[Employment Status]],17,0)</f>
        <v>0</v>
      </c>
      <c r="I85" s="7">
        <f>VLOOKUP(B85,Table1[[Flow Title]:[Employment Status]],18,0)</f>
        <v>0</v>
      </c>
      <c r="J85" s="7">
        <f>VLOOKUP(B85,Table1[[Flow Title]:[Employment Status]],19,0)</f>
        <v>0</v>
      </c>
      <c r="K85" s="7">
        <f>VLOOKUP(B85,Table1[[Flow Title]:[Employment Status]],20,0)</f>
        <v>0</v>
      </c>
      <c r="L85" s="7">
        <f>VLOOKUP(B85,Table1[[Flow Title]:[Employment Status]],21,0)</f>
        <v>0</v>
      </c>
      <c r="M85" s="9"/>
    </row>
    <row r="86" spans="1:13" x14ac:dyDescent="0.25">
      <c r="A86" s="7" t="s">
        <v>788</v>
      </c>
      <c r="B86" s="7" t="s">
        <v>574</v>
      </c>
      <c r="C86" s="7">
        <f>VLOOKUP(B86,Table1[[Flow Title]:[Employment Status]],12,0)</f>
        <v>1</v>
      </c>
      <c r="D86" s="7">
        <f>VLOOKUP(B86,Table1[[Flow Title]:[Employment Status]],13,0)</f>
        <v>1</v>
      </c>
      <c r="E86" s="7">
        <f>VLOOKUP(B86,Table1[[Flow Title]:[Employment Status]],14,0)</f>
        <v>0</v>
      </c>
      <c r="F86" s="7">
        <f>VLOOKUP(B86,Table1[[Flow Title]:[Employment Status]],15,0)</f>
        <v>0</v>
      </c>
      <c r="G86" s="7">
        <f>VLOOKUP(B86,Table1[[Flow Title]:[Employment Status]],16,0)</f>
        <v>0</v>
      </c>
      <c r="H86" s="7">
        <f>VLOOKUP(B86,Table1[[Flow Title]:[Employment Status]],17,0)</f>
        <v>0</v>
      </c>
      <c r="I86" s="7">
        <f>VLOOKUP(B86,Table1[[Flow Title]:[Employment Status]],18,0)</f>
        <v>0</v>
      </c>
      <c r="J86" s="7">
        <f>VLOOKUP(B86,Table1[[Flow Title]:[Employment Status]],19,0)</f>
        <v>0</v>
      </c>
      <c r="K86" s="7">
        <f>VLOOKUP(B86,Table1[[Flow Title]:[Employment Status]],20,0)</f>
        <v>0</v>
      </c>
      <c r="L86" s="7">
        <f>VLOOKUP(B86,Table1[[Flow Title]:[Employment Status]],21,0)</f>
        <v>0</v>
      </c>
      <c r="M86" s="9"/>
    </row>
    <row r="87" spans="1:13" x14ac:dyDescent="0.25">
      <c r="A87" s="7" t="s">
        <v>788</v>
      </c>
      <c r="B87" s="7" t="s">
        <v>575</v>
      </c>
      <c r="C87" s="7">
        <f>VLOOKUP(B87,Table1[[Flow Title]:[Employment Status]],12,0)</f>
        <v>1</v>
      </c>
      <c r="D87" s="7">
        <f>VLOOKUP(B87,Table1[[Flow Title]:[Employment Status]],13,0)</f>
        <v>1</v>
      </c>
      <c r="E87" s="7">
        <f>VLOOKUP(B87,Table1[[Flow Title]:[Employment Status]],14,0)</f>
        <v>0</v>
      </c>
      <c r="F87" s="7">
        <f>VLOOKUP(B87,Table1[[Flow Title]:[Employment Status]],15,0)</f>
        <v>0</v>
      </c>
      <c r="G87" s="7">
        <f>VLOOKUP(B87,Table1[[Flow Title]:[Employment Status]],16,0)</f>
        <v>0</v>
      </c>
      <c r="H87" s="7">
        <f>VLOOKUP(B87,Table1[[Flow Title]:[Employment Status]],17,0)</f>
        <v>0</v>
      </c>
      <c r="I87" s="7">
        <f>VLOOKUP(B87,Table1[[Flow Title]:[Employment Status]],18,0)</f>
        <v>0</v>
      </c>
      <c r="J87" s="7">
        <f>VLOOKUP(B87,Table1[[Flow Title]:[Employment Status]],19,0)</f>
        <v>0</v>
      </c>
      <c r="K87" s="7">
        <f>VLOOKUP(B87,Table1[[Flow Title]:[Employment Status]],20,0)</f>
        <v>0</v>
      </c>
      <c r="L87" s="7">
        <f>VLOOKUP(B87,Table1[[Flow Title]:[Employment Status]],21,0)</f>
        <v>0</v>
      </c>
      <c r="M87" s="9"/>
    </row>
    <row r="88" spans="1:13" x14ac:dyDescent="0.25">
      <c r="A88" s="7" t="s">
        <v>788</v>
      </c>
      <c r="B88" s="7" t="s">
        <v>576</v>
      </c>
      <c r="C88" s="7">
        <f>VLOOKUP(B88,Table1[[Flow Title]:[Employment Status]],12,0)</f>
        <v>1</v>
      </c>
      <c r="D88" s="7">
        <f>VLOOKUP(B88,Table1[[Flow Title]:[Employment Status]],13,0)</f>
        <v>1</v>
      </c>
      <c r="E88" s="7">
        <f>VLOOKUP(B88,Table1[[Flow Title]:[Employment Status]],14,0)</f>
        <v>0</v>
      </c>
      <c r="F88" s="7">
        <f>VLOOKUP(B88,Table1[[Flow Title]:[Employment Status]],15,0)</f>
        <v>0</v>
      </c>
      <c r="G88" s="7">
        <f>VLOOKUP(B88,Table1[[Flow Title]:[Employment Status]],16,0)</f>
        <v>0</v>
      </c>
      <c r="H88" s="7">
        <f>VLOOKUP(B88,Table1[[Flow Title]:[Employment Status]],17,0)</f>
        <v>0</v>
      </c>
      <c r="I88" s="7">
        <f>VLOOKUP(B88,Table1[[Flow Title]:[Employment Status]],18,0)</f>
        <v>0</v>
      </c>
      <c r="J88" s="7">
        <f>VLOOKUP(B88,Table1[[Flow Title]:[Employment Status]],19,0)</f>
        <v>0</v>
      </c>
      <c r="K88" s="7">
        <f>VLOOKUP(B88,Table1[[Flow Title]:[Employment Status]],20,0)</f>
        <v>0</v>
      </c>
      <c r="L88" s="7">
        <f>VLOOKUP(B88,Table1[[Flow Title]:[Employment Status]],21,0)</f>
        <v>0</v>
      </c>
      <c r="M88" s="9"/>
    </row>
    <row r="89" spans="1:13" x14ac:dyDescent="0.25">
      <c r="A89" s="7" t="s">
        <v>788</v>
      </c>
      <c r="B89" s="7" t="s">
        <v>577</v>
      </c>
      <c r="C89" s="7">
        <f>VLOOKUP(B89,Table1[[Flow Title]:[Employment Status]],12,0)</f>
        <v>1</v>
      </c>
      <c r="D89" s="7">
        <f>VLOOKUP(B89,Table1[[Flow Title]:[Employment Status]],13,0)</f>
        <v>1</v>
      </c>
      <c r="E89" s="7">
        <f>VLOOKUP(B89,Table1[[Flow Title]:[Employment Status]],14,0)</f>
        <v>0</v>
      </c>
      <c r="F89" s="7">
        <f>VLOOKUP(B89,Table1[[Flow Title]:[Employment Status]],15,0)</f>
        <v>1</v>
      </c>
      <c r="G89" s="7">
        <f>VLOOKUP(B89,Table1[[Flow Title]:[Employment Status]],16,0)</f>
        <v>0</v>
      </c>
      <c r="H89" s="7">
        <f>VLOOKUP(B89,Table1[[Flow Title]:[Employment Status]],17,0)</f>
        <v>0</v>
      </c>
      <c r="I89" s="7">
        <f>VLOOKUP(B89,Table1[[Flow Title]:[Employment Status]],18,0)</f>
        <v>0</v>
      </c>
      <c r="J89" s="7">
        <f>VLOOKUP(B89,Table1[[Flow Title]:[Employment Status]],19,0)</f>
        <v>0</v>
      </c>
      <c r="K89" s="7">
        <f>VLOOKUP(B89,Table1[[Flow Title]:[Employment Status]],20,0)</f>
        <v>0</v>
      </c>
      <c r="L89" s="7">
        <f>VLOOKUP(B89,Table1[[Flow Title]:[Employment Status]],21,0)</f>
        <v>0</v>
      </c>
      <c r="M89" s="9"/>
    </row>
    <row r="90" spans="1:13" x14ac:dyDescent="0.25">
      <c r="A90" s="7" t="s">
        <v>788</v>
      </c>
      <c r="B90" s="7" t="s">
        <v>578</v>
      </c>
      <c r="C90" s="7">
        <f>VLOOKUP(B90,Table1[[Flow Title]:[Employment Status]],12,0)</f>
        <v>0</v>
      </c>
      <c r="D90" s="7">
        <f>VLOOKUP(B90,Table1[[Flow Title]:[Employment Status]],13,0)</f>
        <v>0</v>
      </c>
      <c r="E90" s="7">
        <f>VLOOKUP(B90,Table1[[Flow Title]:[Employment Status]],14,0)</f>
        <v>0</v>
      </c>
      <c r="F90" s="7">
        <f>VLOOKUP(B90,Table1[[Flow Title]:[Employment Status]],15,0)</f>
        <v>0</v>
      </c>
      <c r="G90" s="7">
        <f>VLOOKUP(B90,Table1[[Flow Title]:[Employment Status]],16,0)</f>
        <v>0</v>
      </c>
      <c r="H90" s="7">
        <f>VLOOKUP(B90,Table1[[Flow Title]:[Employment Status]],17,0)</f>
        <v>0</v>
      </c>
      <c r="I90" s="7">
        <f>VLOOKUP(B90,Table1[[Flow Title]:[Employment Status]],18,0)</f>
        <v>0</v>
      </c>
      <c r="J90" s="7">
        <f>VLOOKUP(B90,Table1[[Flow Title]:[Employment Status]],19,0)</f>
        <v>0</v>
      </c>
      <c r="K90" s="7">
        <f>VLOOKUP(B90,Table1[[Flow Title]:[Employment Status]],20,0)</f>
        <v>0</v>
      </c>
      <c r="L90" s="7">
        <f>VLOOKUP(B90,Table1[[Flow Title]:[Employment Status]],21,0)</f>
        <v>0</v>
      </c>
      <c r="M90" s="9"/>
    </row>
    <row r="91" spans="1:13" x14ac:dyDescent="0.25">
      <c r="A91" s="7" t="s">
        <v>788</v>
      </c>
      <c r="B91" s="7" t="s">
        <v>580</v>
      </c>
      <c r="C91" s="7">
        <f>VLOOKUP(B91,Table1[[Flow Title]:[Employment Status]],12,0)</f>
        <v>0</v>
      </c>
      <c r="D91" s="7">
        <f>VLOOKUP(B91,Table1[[Flow Title]:[Employment Status]],13,0)</f>
        <v>0</v>
      </c>
      <c r="E91" s="7">
        <f>VLOOKUP(B91,Table1[[Flow Title]:[Employment Status]],14,0)</f>
        <v>0</v>
      </c>
      <c r="F91" s="7">
        <f>VLOOKUP(B91,Table1[[Flow Title]:[Employment Status]],15,0)</f>
        <v>0</v>
      </c>
      <c r="G91" s="7">
        <f>VLOOKUP(B91,Table1[[Flow Title]:[Employment Status]],16,0)</f>
        <v>0</v>
      </c>
      <c r="H91" s="7">
        <f>VLOOKUP(B91,Table1[[Flow Title]:[Employment Status]],17,0)</f>
        <v>0</v>
      </c>
      <c r="I91" s="7">
        <f>VLOOKUP(B91,Table1[[Flow Title]:[Employment Status]],18,0)</f>
        <v>0</v>
      </c>
      <c r="J91" s="7">
        <f>VLOOKUP(B91,Table1[[Flow Title]:[Employment Status]],19,0)</f>
        <v>0</v>
      </c>
      <c r="K91" s="7">
        <f>VLOOKUP(B91,Table1[[Flow Title]:[Employment Status]],20,0)</f>
        <v>0</v>
      </c>
      <c r="L91" s="7">
        <f>VLOOKUP(B91,Table1[[Flow Title]:[Employment Status]],21,0)</f>
        <v>0</v>
      </c>
      <c r="M91" s="9"/>
    </row>
    <row r="92" spans="1:13" x14ac:dyDescent="0.25">
      <c r="A92" s="7" t="s">
        <v>788</v>
      </c>
      <c r="B92" s="7" t="s">
        <v>581</v>
      </c>
      <c r="C92" s="7">
        <f>VLOOKUP(B92,Table1[[Flow Title]:[Employment Status]],12,0)</f>
        <v>0</v>
      </c>
      <c r="D92" s="7">
        <f>VLOOKUP(B92,Table1[[Flow Title]:[Employment Status]],13,0)</f>
        <v>0</v>
      </c>
      <c r="E92" s="7">
        <f>VLOOKUP(B92,Table1[[Flow Title]:[Employment Status]],14,0)</f>
        <v>0</v>
      </c>
      <c r="F92" s="7">
        <f>VLOOKUP(B92,Table1[[Flow Title]:[Employment Status]],15,0)</f>
        <v>0</v>
      </c>
      <c r="G92" s="7">
        <f>VLOOKUP(B92,Table1[[Flow Title]:[Employment Status]],16,0)</f>
        <v>0</v>
      </c>
      <c r="H92" s="7">
        <f>VLOOKUP(B92,Table1[[Flow Title]:[Employment Status]],17,0)</f>
        <v>0</v>
      </c>
      <c r="I92" s="7">
        <f>VLOOKUP(B92,Table1[[Flow Title]:[Employment Status]],18,0)</f>
        <v>0</v>
      </c>
      <c r="J92" s="7">
        <f>VLOOKUP(B92,Table1[[Flow Title]:[Employment Status]],19,0)</f>
        <v>0</v>
      </c>
      <c r="K92" s="7">
        <f>VLOOKUP(B92,Table1[[Flow Title]:[Employment Status]],20,0)</f>
        <v>0</v>
      </c>
      <c r="L92" s="7">
        <f>VLOOKUP(B92,Table1[[Flow Title]:[Employment Status]],21,0)</f>
        <v>0</v>
      </c>
      <c r="M92" s="9"/>
    </row>
    <row r="93" spans="1:13" x14ac:dyDescent="0.25">
      <c r="A93" s="7" t="s">
        <v>788</v>
      </c>
      <c r="B93" s="7" t="s">
        <v>582</v>
      </c>
      <c r="C93" s="7">
        <f>VLOOKUP(B93,Table1[[Flow Title]:[Employment Status]],12,0)</f>
        <v>0</v>
      </c>
      <c r="D93" s="7">
        <f>VLOOKUP(B93,Table1[[Flow Title]:[Employment Status]],13,0)</f>
        <v>1</v>
      </c>
      <c r="E93" s="7">
        <f>VLOOKUP(B93,Table1[[Flow Title]:[Employment Status]],14,0)</f>
        <v>0</v>
      </c>
      <c r="F93" s="7">
        <f>VLOOKUP(B93,Table1[[Flow Title]:[Employment Status]],15,0)</f>
        <v>0</v>
      </c>
      <c r="G93" s="7">
        <f>VLOOKUP(B93,Table1[[Flow Title]:[Employment Status]],16,0)</f>
        <v>0</v>
      </c>
      <c r="H93" s="7">
        <f>VLOOKUP(B93,Table1[[Flow Title]:[Employment Status]],17,0)</f>
        <v>0</v>
      </c>
      <c r="I93" s="7">
        <f>VLOOKUP(B93,Table1[[Flow Title]:[Employment Status]],18,0)</f>
        <v>0</v>
      </c>
      <c r="J93" s="7">
        <f>VLOOKUP(B93,Table1[[Flow Title]:[Employment Status]],19,0)</f>
        <v>0</v>
      </c>
      <c r="K93" s="7">
        <f>VLOOKUP(B93,Table1[[Flow Title]:[Employment Status]],20,0)</f>
        <v>0</v>
      </c>
      <c r="L93" s="7">
        <f>VLOOKUP(B93,Table1[[Flow Title]:[Employment Status]],21,0)</f>
        <v>0</v>
      </c>
      <c r="M93" s="9"/>
    </row>
    <row r="94" spans="1:13" x14ac:dyDescent="0.25">
      <c r="A94" s="7" t="s">
        <v>788</v>
      </c>
      <c r="B94" s="7" t="s">
        <v>585</v>
      </c>
      <c r="C94" s="7">
        <f>VLOOKUP(B94,Table1[[Flow Title]:[Employment Status]],12,0)</f>
        <v>0</v>
      </c>
      <c r="D94" s="7">
        <f>VLOOKUP(B94,Table1[[Flow Title]:[Employment Status]],13,0)</f>
        <v>0</v>
      </c>
      <c r="E94" s="7">
        <f>VLOOKUP(B94,Table1[[Flow Title]:[Employment Status]],14,0)</f>
        <v>0</v>
      </c>
      <c r="F94" s="7">
        <f>VLOOKUP(B94,Table1[[Flow Title]:[Employment Status]],15,0)</f>
        <v>0</v>
      </c>
      <c r="G94" s="7">
        <f>VLOOKUP(B94,Table1[[Flow Title]:[Employment Status]],16,0)</f>
        <v>0</v>
      </c>
      <c r="H94" s="7">
        <f>VLOOKUP(B94,Table1[[Flow Title]:[Employment Status]],17,0)</f>
        <v>0</v>
      </c>
      <c r="I94" s="7">
        <f>VLOOKUP(B94,Table1[[Flow Title]:[Employment Status]],18,0)</f>
        <v>0</v>
      </c>
      <c r="J94" s="7">
        <f>VLOOKUP(B94,Table1[[Flow Title]:[Employment Status]],19,0)</f>
        <v>0</v>
      </c>
      <c r="K94" s="7">
        <f>VLOOKUP(B94,Table1[[Flow Title]:[Employment Status]],20,0)</f>
        <v>0</v>
      </c>
      <c r="L94" s="7">
        <f>VLOOKUP(B94,Table1[[Flow Title]:[Employment Status]],21,0)</f>
        <v>0</v>
      </c>
      <c r="M94" s="9"/>
    </row>
    <row r="95" spans="1:13" x14ac:dyDescent="0.25">
      <c r="A95" s="7" t="s">
        <v>788</v>
      </c>
      <c r="B95" s="7" t="s">
        <v>588</v>
      </c>
      <c r="C95" s="7">
        <f>VLOOKUP(B95,Table1[[Flow Title]:[Employment Status]],12,0)</f>
        <v>0</v>
      </c>
      <c r="D95" s="7">
        <f>VLOOKUP(B95,Table1[[Flow Title]:[Employment Status]],13,0)</f>
        <v>0</v>
      </c>
      <c r="E95" s="7">
        <f>VLOOKUP(B95,Table1[[Flow Title]:[Employment Status]],14,0)</f>
        <v>0</v>
      </c>
      <c r="F95" s="7">
        <f>VLOOKUP(B95,Table1[[Flow Title]:[Employment Status]],15,0)</f>
        <v>0</v>
      </c>
      <c r="G95" s="7">
        <f>VLOOKUP(B95,Table1[[Flow Title]:[Employment Status]],16,0)</f>
        <v>0</v>
      </c>
      <c r="H95" s="7">
        <f>VLOOKUP(B95,Table1[[Flow Title]:[Employment Status]],17,0)</f>
        <v>0</v>
      </c>
      <c r="I95" s="7">
        <f>VLOOKUP(B95,Table1[[Flow Title]:[Employment Status]],18,0)</f>
        <v>0</v>
      </c>
      <c r="J95" s="7">
        <f>VLOOKUP(B95,Table1[[Flow Title]:[Employment Status]],19,0)</f>
        <v>0</v>
      </c>
      <c r="K95" s="7">
        <f>VLOOKUP(B95,Table1[[Flow Title]:[Employment Status]],20,0)</f>
        <v>0</v>
      </c>
      <c r="L95" s="7">
        <f>VLOOKUP(B95,Table1[[Flow Title]:[Employment Status]],21,0)</f>
        <v>0</v>
      </c>
      <c r="M95" s="9"/>
    </row>
    <row r="96" spans="1:13" x14ac:dyDescent="0.25">
      <c r="A96" s="7" t="s">
        <v>788</v>
      </c>
      <c r="B96" s="7" t="s">
        <v>591</v>
      </c>
      <c r="C96" s="7">
        <f>VLOOKUP(B96,Table1[[Flow Title]:[Employment Status]],12,0)</f>
        <v>0</v>
      </c>
      <c r="D96" s="7">
        <f>VLOOKUP(B96,Table1[[Flow Title]:[Employment Status]],13,0)</f>
        <v>0</v>
      </c>
      <c r="E96" s="7">
        <f>VLOOKUP(B96,Table1[[Flow Title]:[Employment Status]],14,0)</f>
        <v>0</v>
      </c>
      <c r="F96" s="7">
        <f>VLOOKUP(B96,Table1[[Flow Title]:[Employment Status]],15,0)</f>
        <v>0</v>
      </c>
      <c r="G96" s="7">
        <f>VLOOKUP(B96,Table1[[Flow Title]:[Employment Status]],16,0)</f>
        <v>0</v>
      </c>
      <c r="H96" s="7">
        <f>VLOOKUP(B96,Table1[[Flow Title]:[Employment Status]],17,0)</f>
        <v>0</v>
      </c>
      <c r="I96" s="7">
        <f>VLOOKUP(B96,Table1[[Flow Title]:[Employment Status]],18,0)</f>
        <v>0</v>
      </c>
      <c r="J96" s="7">
        <f>VLOOKUP(B96,Table1[[Flow Title]:[Employment Status]],19,0)</f>
        <v>0</v>
      </c>
      <c r="K96" s="7">
        <f>VLOOKUP(B96,Table1[[Flow Title]:[Employment Status]],20,0)</f>
        <v>0</v>
      </c>
      <c r="L96" s="7">
        <f>VLOOKUP(B96,Table1[[Flow Title]:[Employment Status]],21,0)</f>
        <v>0</v>
      </c>
      <c r="M96" s="9"/>
    </row>
    <row r="97" spans="1:13" x14ac:dyDescent="0.25">
      <c r="A97" s="7" t="s">
        <v>788</v>
      </c>
      <c r="B97" s="7" t="s">
        <v>594</v>
      </c>
      <c r="C97" s="7">
        <f>VLOOKUP(B97,Table1[[Flow Title]:[Employment Status]],12,0)</f>
        <v>0</v>
      </c>
      <c r="D97" s="7">
        <f>VLOOKUP(B97,Table1[[Flow Title]:[Employment Status]],13,0)</f>
        <v>0</v>
      </c>
      <c r="E97" s="7">
        <f>VLOOKUP(B97,Table1[[Flow Title]:[Employment Status]],14,0)</f>
        <v>0</v>
      </c>
      <c r="F97" s="7">
        <f>VLOOKUP(B97,Table1[[Flow Title]:[Employment Status]],15,0)</f>
        <v>0</v>
      </c>
      <c r="G97" s="7">
        <f>VLOOKUP(B97,Table1[[Flow Title]:[Employment Status]],16,0)</f>
        <v>0</v>
      </c>
      <c r="H97" s="7">
        <f>VLOOKUP(B97,Table1[[Flow Title]:[Employment Status]],17,0)</f>
        <v>0</v>
      </c>
      <c r="I97" s="7">
        <f>VLOOKUP(B97,Table1[[Flow Title]:[Employment Status]],18,0)</f>
        <v>0</v>
      </c>
      <c r="J97" s="7">
        <f>VLOOKUP(B97,Table1[[Flow Title]:[Employment Status]],19,0)</f>
        <v>0</v>
      </c>
      <c r="K97" s="7">
        <f>VLOOKUP(B97,Table1[[Flow Title]:[Employment Status]],20,0)</f>
        <v>0</v>
      </c>
      <c r="L97" s="7">
        <f>VLOOKUP(B97,Table1[[Flow Title]:[Employment Status]],21,0)</f>
        <v>0</v>
      </c>
      <c r="M97" s="9"/>
    </row>
    <row r="98" spans="1:13" x14ac:dyDescent="0.25">
      <c r="A98" s="7" t="s">
        <v>788</v>
      </c>
      <c r="B98" s="7" t="s">
        <v>595</v>
      </c>
      <c r="C98" s="7">
        <f>VLOOKUP(B98,Table1[[Flow Title]:[Employment Status]],12,0)</f>
        <v>1</v>
      </c>
      <c r="D98" s="7">
        <f>VLOOKUP(B98,Table1[[Flow Title]:[Employment Status]],13,0)</f>
        <v>1</v>
      </c>
      <c r="E98" s="7">
        <f>VLOOKUP(B98,Table1[[Flow Title]:[Employment Status]],14,0)</f>
        <v>1</v>
      </c>
      <c r="F98" s="7">
        <f>VLOOKUP(B98,Table1[[Flow Title]:[Employment Status]],15,0)</f>
        <v>0</v>
      </c>
      <c r="G98" s="7">
        <f>VLOOKUP(B98,Table1[[Flow Title]:[Employment Status]],16,0)</f>
        <v>0</v>
      </c>
      <c r="H98" s="7">
        <f>VLOOKUP(B98,Table1[[Flow Title]:[Employment Status]],17,0)</f>
        <v>0</v>
      </c>
      <c r="I98" s="7">
        <f>VLOOKUP(B98,Table1[[Flow Title]:[Employment Status]],18,0)</f>
        <v>0</v>
      </c>
      <c r="J98" s="7">
        <f>VLOOKUP(B98,Table1[[Flow Title]:[Employment Status]],19,0)</f>
        <v>0</v>
      </c>
      <c r="K98" s="7">
        <f>VLOOKUP(B98,Table1[[Flow Title]:[Employment Status]],20,0)</f>
        <v>0</v>
      </c>
      <c r="L98" s="7">
        <f>VLOOKUP(B98,Table1[[Flow Title]:[Employment Status]],21,0)</f>
        <v>0</v>
      </c>
      <c r="M98" s="9"/>
    </row>
    <row r="99" spans="1:13" x14ac:dyDescent="0.25">
      <c r="A99" s="7" t="s">
        <v>788</v>
      </c>
      <c r="B99" s="7" t="s">
        <v>598</v>
      </c>
      <c r="C99" s="7">
        <f>VLOOKUP(B99,Table1[[Flow Title]:[Employment Status]],12,0)</f>
        <v>1</v>
      </c>
      <c r="D99" s="7">
        <f>VLOOKUP(B99,Table1[[Flow Title]:[Employment Status]],13,0)</f>
        <v>1</v>
      </c>
      <c r="E99" s="7">
        <f>VLOOKUP(B99,Table1[[Flow Title]:[Employment Status]],14,0)</f>
        <v>1</v>
      </c>
      <c r="F99" s="7">
        <f>VLOOKUP(B99,Table1[[Flow Title]:[Employment Status]],15,0)</f>
        <v>1</v>
      </c>
      <c r="G99" s="7">
        <f>VLOOKUP(B99,Table1[[Flow Title]:[Employment Status]],16,0)</f>
        <v>1</v>
      </c>
      <c r="H99" s="7">
        <f>VLOOKUP(B99,Table1[[Flow Title]:[Employment Status]],17,0)</f>
        <v>1</v>
      </c>
      <c r="I99" s="7">
        <f>VLOOKUP(B99,Table1[[Flow Title]:[Employment Status]],18,0)</f>
        <v>0</v>
      </c>
      <c r="J99" s="7">
        <f>VLOOKUP(B99,Table1[[Flow Title]:[Employment Status]],19,0)</f>
        <v>0</v>
      </c>
      <c r="K99" s="7">
        <f>VLOOKUP(B99,Table1[[Flow Title]:[Employment Status]],20,0)</f>
        <v>0</v>
      </c>
      <c r="L99" s="7">
        <f>VLOOKUP(B99,Table1[[Flow Title]:[Employment Status]],21,0)</f>
        <v>1</v>
      </c>
      <c r="M99" s="9"/>
    </row>
    <row r="100" spans="1:13" x14ac:dyDescent="0.25">
      <c r="A100" s="7" t="s">
        <v>788</v>
      </c>
      <c r="B100" s="7" t="s">
        <v>601</v>
      </c>
      <c r="C100" s="7">
        <f>VLOOKUP(B100,Table1[[Flow Title]:[Employment Status]],12,0)</f>
        <v>1</v>
      </c>
      <c r="D100" s="7">
        <f>VLOOKUP(B100,Table1[[Flow Title]:[Employment Status]],13,0)</f>
        <v>1</v>
      </c>
      <c r="E100" s="7">
        <f>VLOOKUP(B100,Table1[[Flow Title]:[Employment Status]],14,0)</f>
        <v>1</v>
      </c>
      <c r="F100" s="7">
        <f>VLOOKUP(B100,Table1[[Flow Title]:[Employment Status]],15,0)</f>
        <v>1</v>
      </c>
      <c r="G100" s="7">
        <f>VLOOKUP(B100,Table1[[Flow Title]:[Employment Status]],16,0)</f>
        <v>0</v>
      </c>
      <c r="H100" s="7">
        <f>VLOOKUP(B100,Table1[[Flow Title]:[Employment Status]],17,0)</f>
        <v>0</v>
      </c>
      <c r="I100" s="7">
        <f>VLOOKUP(B100,Table1[[Flow Title]:[Employment Status]],18,0)</f>
        <v>0</v>
      </c>
      <c r="J100" s="7">
        <f>VLOOKUP(B100,Table1[[Flow Title]:[Employment Status]],19,0)</f>
        <v>0</v>
      </c>
      <c r="K100" s="7">
        <f>VLOOKUP(B100,Table1[[Flow Title]:[Employment Status]],20,0)</f>
        <v>0</v>
      </c>
      <c r="L100" s="7">
        <f>VLOOKUP(B100,Table1[[Flow Title]:[Employment Status]],21,0)</f>
        <v>1</v>
      </c>
      <c r="M100" s="9"/>
    </row>
    <row r="101" spans="1:13" x14ac:dyDescent="0.25">
      <c r="A101" s="7" t="s">
        <v>604</v>
      </c>
      <c r="B101" s="7" t="s">
        <v>605</v>
      </c>
      <c r="C101" s="7">
        <f>VLOOKUP(B101,Table1[[Flow Title]:[Employment Status]],12,0)</f>
        <v>1</v>
      </c>
      <c r="D101" s="7">
        <f>VLOOKUP(B101,Table1[[Flow Title]:[Employment Status]],13,0)</f>
        <v>1</v>
      </c>
      <c r="E101" s="7">
        <f>VLOOKUP(B101,Table1[[Flow Title]:[Employment Status]],14,0)</f>
        <v>0</v>
      </c>
      <c r="F101" s="7">
        <f>VLOOKUP(B101,Table1[[Flow Title]:[Employment Status]],15,0)</f>
        <v>1</v>
      </c>
      <c r="G101" s="7">
        <f>VLOOKUP(B101,Table1[[Flow Title]:[Employment Status]],16,0)</f>
        <v>1</v>
      </c>
      <c r="H101" s="7">
        <f>VLOOKUP(B101,Table1[[Flow Title]:[Employment Status]],17,0)</f>
        <v>1</v>
      </c>
      <c r="I101" s="7">
        <f>VLOOKUP(B101,Table1[[Flow Title]:[Employment Status]],18,0)</f>
        <v>1</v>
      </c>
      <c r="J101" s="7">
        <f>VLOOKUP(B101,Table1[[Flow Title]:[Employment Status]],19,0)</f>
        <v>1</v>
      </c>
      <c r="K101" s="7">
        <f>VLOOKUP(B101,Table1[[Flow Title]:[Employment Status]],20,0)</f>
        <v>0</v>
      </c>
      <c r="L101" s="7">
        <f>VLOOKUP(B101,Table1[[Flow Title]:[Employment Status]],21,0)</f>
        <v>1</v>
      </c>
      <c r="M101" s="9"/>
    </row>
    <row r="102" spans="1:13" x14ac:dyDescent="0.25">
      <c r="A102" s="7" t="s">
        <v>609</v>
      </c>
      <c r="B102" s="7" t="s">
        <v>610</v>
      </c>
      <c r="C102" s="7">
        <f>VLOOKUP(B102,Table1[[Flow Title]:[Employment Status]],12,0)</f>
        <v>1</v>
      </c>
      <c r="D102" s="7">
        <f>VLOOKUP(B102,Table1[[Flow Title]:[Employment Status]],13,0)</f>
        <v>1</v>
      </c>
      <c r="E102" s="7">
        <f>VLOOKUP(B102,Table1[[Flow Title]:[Employment Status]],14,0)</f>
        <v>0</v>
      </c>
      <c r="F102" s="7">
        <f>VLOOKUP(B102,Table1[[Flow Title]:[Employment Status]],15,0)</f>
        <v>0</v>
      </c>
      <c r="G102" s="7">
        <f>VLOOKUP(B102,Table1[[Flow Title]:[Employment Status]],16,0)</f>
        <v>0</v>
      </c>
      <c r="H102" s="7">
        <f>VLOOKUP(B102,Table1[[Flow Title]:[Employment Status]],17,0)</f>
        <v>0</v>
      </c>
      <c r="I102" s="7">
        <f>VLOOKUP(B102,Table1[[Flow Title]:[Employment Status]],18,0)</f>
        <v>0</v>
      </c>
      <c r="J102" s="7">
        <f>VLOOKUP(B102,Table1[[Flow Title]:[Employment Status]],19,0)</f>
        <v>0</v>
      </c>
      <c r="K102" s="7">
        <f>VLOOKUP(B102,Table1[[Flow Title]:[Employment Status]],20,0)</f>
        <v>0</v>
      </c>
      <c r="L102" s="7">
        <f>VLOOKUP(B102,Table1[[Flow Title]:[Employment Status]],21,0)</f>
        <v>0</v>
      </c>
      <c r="M102" s="9"/>
    </row>
    <row r="103" spans="1:13" x14ac:dyDescent="0.25">
      <c r="A103" s="7" t="s">
        <v>614</v>
      </c>
      <c r="B103" s="7" t="s">
        <v>615</v>
      </c>
      <c r="C103" s="9">
        <f>VLOOKUP(B103,Table1[[Flow Title]:[Employment Status]],12,0)</f>
        <v>1</v>
      </c>
      <c r="D103" s="9">
        <f>VLOOKUP(B103,Table1[[Flow Title]:[Employment Status]],13,0)</f>
        <v>1</v>
      </c>
      <c r="E103" s="9">
        <f>VLOOKUP(B103,Table1[[Flow Title]:[Employment Status]],14,0)</f>
        <v>1</v>
      </c>
      <c r="F103" s="9">
        <f>VLOOKUP(B103,Table1[[Flow Title]:[Employment Status]],15,0)</f>
        <v>0</v>
      </c>
      <c r="G103" s="9">
        <f>VLOOKUP(B103,Table1[[Flow Title]:[Employment Status]],16,0)</f>
        <v>0</v>
      </c>
      <c r="H103" s="9">
        <f>VLOOKUP(B103,Table1[[Flow Title]:[Employment Status]],17,0)</f>
        <v>0</v>
      </c>
      <c r="I103" s="9">
        <f>VLOOKUP(B103,Table1[[Flow Title]:[Employment Status]],18,0)</f>
        <v>0</v>
      </c>
      <c r="J103" s="9">
        <f>VLOOKUP(B103,Table1[[Flow Title]:[Employment Status]],19,0)</f>
        <v>0</v>
      </c>
      <c r="K103" s="9">
        <f>VLOOKUP(B103,Table1[[Flow Title]:[Employment Status]],20,0)</f>
        <v>0</v>
      </c>
      <c r="L103" s="9">
        <f>VLOOKUP(B103,Table1[[Flow Title]:[Employment Status]],21,0)</f>
        <v>0</v>
      </c>
      <c r="M103" s="9"/>
    </row>
    <row r="104" spans="1:13" x14ac:dyDescent="0.25">
      <c r="A104" s="7" t="s">
        <v>624</v>
      </c>
      <c r="B104" s="7" t="s">
        <v>630</v>
      </c>
      <c r="C104" s="9">
        <f>VLOOKUP(B104,Table1[[Flow Title]:[Employment Status]],12,0)</f>
        <v>0</v>
      </c>
      <c r="D104" s="9">
        <f>VLOOKUP(B104,Table1[[Flow Title]:[Employment Status]],13,0)</f>
        <v>0</v>
      </c>
      <c r="E104" s="9">
        <f>VLOOKUP(B104,Table1[[Flow Title]:[Employment Status]],14,0)</f>
        <v>1</v>
      </c>
      <c r="F104" s="9">
        <f>VLOOKUP(B104,Table1[[Flow Title]:[Employment Status]],15,0)</f>
        <v>0</v>
      </c>
      <c r="G104" s="9">
        <f>VLOOKUP(B104,Table1[[Flow Title]:[Employment Status]],16,0)</f>
        <v>0</v>
      </c>
      <c r="H104" s="9">
        <f>VLOOKUP(B104,Table1[[Flow Title]:[Employment Status]],17,0)</f>
        <v>0</v>
      </c>
      <c r="I104" s="9">
        <f>VLOOKUP(B104,Table1[[Flow Title]:[Employment Status]],18,0)</f>
        <v>0</v>
      </c>
      <c r="J104" s="9">
        <f>VLOOKUP(B104,Table1[[Flow Title]:[Employment Status]],19,0)</f>
        <v>0</v>
      </c>
      <c r="K104" s="9">
        <f>VLOOKUP(B104,Table1[[Flow Title]:[Employment Status]],20,0)</f>
        <v>0</v>
      </c>
      <c r="L104" s="9">
        <f>VLOOKUP(B104,Table1[[Flow Title]:[Employment Status]],21,0)</f>
        <v>0</v>
      </c>
      <c r="M104" s="9"/>
    </row>
    <row r="105" spans="1:13" x14ac:dyDescent="0.25">
      <c r="A105" s="7" t="s">
        <v>624</v>
      </c>
      <c r="B105" s="7" t="s">
        <v>631</v>
      </c>
      <c r="C105" s="9">
        <f>VLOOKUP(B105,Table1[[Flow Title]:[Employment Status]],12,0)</f>
        <v>0</v>
      </c>
      <c r="D105" s="9">
        <f>VLOOKUP(B105,Table1[[Flow Title]:[Employment Status]],13,0)</f>
        <v>1</v>
      </c>
      <c r="E105" s="9">
        <f>VLOOKUP(B105,Table1[[Flow Title]:[Employment Status]],14,0)</f>
        <v>0</v>
      </c>
      <c r="F105" s="9">
        <f>VLOOKUP(B105,Table1[[Flow Title]:[Employment Status]],15,0)</f>
        <v>0</v>
      </c>
      <c r="G105" s="9">
        <f>VLOOKUP(B105,Table1[[Flow Title]:[Employment Status]],16,0)</f>
        <v>0</v>
      </c>
      <c r="H105" s="9">
        <f>VLOOKUP(B105,Table1[[Flow Title]:[Employment Status]],17,0)</f>
        <v>0</v>
      </c>
      <c r="I105" s="9">
        <f>VLOOKUP(B105,Table1[[Flow Title]:[Employment Status]],18,0)</f>
        <v>0</v>
      </c>
      <c r="J105" s="9">
        <f>VLOOKUP(B105,Table1[[Flow Title]:[Employment Status]],19,0)</f>
        <v>0</v>
      </c>
      <c r="K105" s="9">
        <f>VLOOKUP(B105,Table1[[Flow Title]:[Employment Status]],20,0)</f>
        <v>0</v>
      </c>
      <c r="L105" s="9">
        <f>VLOOKUP(B105,Table1[[Flow Title]:[Employment Status]],21,0)</f>
        <v>0</v>
      </c>
      <c r="M105" s="9"/>
    </row>
    <row r="106" spans="1:13" x14ac:dyDescent="0.25">
      <c r="A106" s="7" t="s">
        <v>625</v>
      </c>
      <c r="B106" s="7" t="s">
        <v>626</v>
      </c>
      <c r="C106" s="9">
        <f>VLOOKUP(B106,Table1[[Flow Title]:[Employment Status]],12,0)</f>
        <v>1</v>
      </c>
      <c r="D106" s="9">
        <f>VLOOKUP(B106,Table1[[Flow Title]:[Employment Status]],13,0)</f>
        <v>1</v>
      </c>
      <c r="E106" s="9">
        <f>VLOOKUP(B106,Table1[[Flow Title]:[Employment Status]],14,0)</f>
        <v>1</v>
      </c>
      <c r="F106" s="9">
        <f>VLOOKUP(B106,Table1[[Flow Title]:[Employment Status]],15,0)</f>
        <v>0</v>
      </c>
      <c r="G106" s="9">
        <f>VLOOKUP(B106,Table1[[Flow Title]:[Employment Status]],16,0)</f>
        <v>0</v>
      </c>
      <c r="H106" s="9">
        <f>VLOOKUP(B106,Table1[[Flow Title]:[Employment Status]],17,0)</f>
        <v>0</v>
      </c>
      <c r="I106" s="9">
        <f>VLOOKUP(B106,Table1[[Flow Title]:[Employment Status]],18,0)</f>
        <v>0</v>
      </c>
      <c r="J106" s="9">
        <f>VLOOKUP(B106,Table1[[Flow Title]:[Employment Status]],19,0)</f>
        <v>1</v>
      </c>
      <c r="K106" s="9">
        <f>VLOOKUP(B106,Table1[[Flow Title]:[Employment Status]],20,0)</f>
        <v>0</v>
      </c>
      <c r="L106" s="9">
        <f>VLOOKUP(B106,Table1[[Flow Title]:[Employment Status]],21,0)</f>
        <v>1</v>
      </c>
      <c r="M106" s="9"/>
    </row>
    <row r="107" spans="1:13" x14ac:dyDescent="0.25">
      <c r="A107" s="7" t="s">
        <v>642</v>
      </c>
      <c r="B107" s="7" t="s">
        <v>643</v>
      </c>
      <c r="C107" s="9">
        <f>VLOOKUP(B107,Table1[[Flow Title]:[Employment Status]],12,0)</f>
        <v>1</v>
      </c>
      <c r="D107" s="9">
        <f>VLOOKUP(B107,Table1[[Flow Title]:[Employment Status]],13,0)</f>
        <v>1</v>
      </c>
      <c r="E107" s="9">
        <f>VLOOKUP(B107,Table1[[Flow Title]:[Employment Status]],14,0)</f>
        <v>0</v>
      </c>
      <c r="F107" s="9">
        <f>VLOOKUP(B107,Table1[[Flow Title]:[Employment Status]],15,0)</f>
        <v>1</v>
      </c>
      <c r="G107" s="9">
        <f>VLOOKUP(B107,Table1[[Flow Title]:[Employment Status]],16,0)</f>
        <v>0</v>
      </c>
      <c r="H107" s="9">
        <f>VLOOKUP(B107,Table1[[Flow Title]:[Employment Status]],17,0)</f>
        <v>0</v>
      </c>
      <c r="I107" s="9">
        <f>VLOOKUP(B107,Table1[[Flow Title]:[Employment Status]],18,0)</f>
        <v>1</v>
      </c>
      <c r="J107" s="9">
        <f>VLOOKUP(B107,Table1[[Flow Title]:[Employment Status]],19,0)</f>
        <v>0</v>
      </c>
      <c r="K107" s="9">
        <f>VLOOKUP(B107,Table1[[Flow Title]:[Employment Status]],20,0)</f>
        <v>0</v>
      </c>
      <c r="L107" s="9">
        <f>VLOOKUP(B107,Table1[[Flow Title]:[Employment Status]],21,0)</f>
        <v>1</v>
      </c>
      <c r="M107" s="9" t="s">
        <v>647</v>
      </c>
    </row>
    <row r="108" spans="1:13" x14ac:dyDescent="0.25">
      <c r="A108" s="7" t="s">
        <v>642</v>
      </c>
      <c r="B108" s="7" t="s">
        <v>648</v>
      </c>
      <c r="C108" s="9">
        <f>VLOOKUP(B108,Table1[[Flow Title]:[Employment Status]],12,0)</f>
        <v>1</v>
      </c>
      <c r="D108" s="9">
        <f>VLOOKUP(B108,Table1[[Flow Title]:[Employment Status]],13,0)</f>
        <v>1</v>
      </c>
      <c r="E108" s="9">
        <f>VLOOKUP(B108,Table1[[Flow Title]:[Employment Status]],14,0)</f>
        <v>0</v>
      </c>
      <c r="F108" s="9">
        <f>VLOOKUP(B108,Table1[[Flow Title]:[Employment Status]],15,0)</f>
        <v>1</v>
      </c>
      <c r="G108" s="9">
        <f>VLOOKUP(B108,Table1[[Flow Title]:[Employment Status]],16,0)</f>
        <v>1</v>
      </c>
      <c r="H108" s="9">
        <f>VLOOKUP(B108,Table1[[Flow Title]:[Employment Status]],17,0)</f>
        <v>0</v>
      </c>
      <c r="I108" s="9">
        <f>VLOOKUP(B108,Table1[[Flow Title]:[Employment Status]],18,0)</f>
        <v>0</v>
      </c>
      <c r="J108" s="9">
        <f>VLOOKUP(B108,Table1[[Flow Title]:[Employment Status]],19,0)</f>
        <v>0</v>
      </c>
      <c r="K108" s="9">
        <f>VLOOKUP(B108,Table1[[Flow Title]:[Employment Status]],20,0)</f>
        <v>0</v>
      </c>
      <c r="L108" s="9">
        <f>VLOOKUP(B108,Table1[[Flow Title]:[Employment Status]],21,0)</f>
        <v>1</v>
      </c>
      <c r="M108" s="9" t="s">
        <v>650</v>
      </c>
    </row>
  </sheetData>
  <mergeCells count="1">
    <mergeCell ref="N63:N70"/>
  </mergeCells>
  <pageMargins left="0.7" right="0.7" top="0.75" bottom="0.75" header="0.3" footer="0.3"/>
  <pageSetup paperSize="9"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4333-F387-4E7C-AB17-020CD45FB160}">
  <dimension ref="A1:W135"/>
  <sheetViews>
    <sheetView workbookViewId="0">
      <selection activeCell="A6" sqref="A6"/>
    </sheetView>
  </sheetViews>
  <sheetFormatPr defaultRowHeight="11.25" x14ac:dyDescent="0.2"/>
  <cols>
    <col min="1" max="1" width="21.28515625" style="7" customWidth="1"/>
    <col min="2" max="2" width="48.85546875" style="7" bestFit="1" customWidth="1"/>
    <col min="3" max="3" width="48.85546875" style="7" customWidth="1"/>
    <col min="4" max="4" width="20" style="7" bestFit="1" customWidth="1"/>
    <col min="5" max="5" width="17.5703125" style="7" customWidth="1"/>
    <col min="6" max="6" width="19.85546875" style="7" bestFit="1" customWidth="1"/>
    <col min="7" max="7" width="19.5703125" style="7" customWidth="1"/>
    <col min="8" max="8" width="17.85546875" style="7" bestFit="1" customWidth="1"/>
    <col min="9" max="9" width="11.28515625" style="7" customWidth="1"/>
    <col min="10" max="10" width="13.7109375" style="7" customWidth="1"/>
    <col min="11" max="11" width="12.5703125" style="7" bestFit="1" customWidth="1"/>
    <col min="12" max="12" width="16.7109375" style="7" customWidth="1"/>
    <col min="13" max="13" width="14.28515625" style="7" customWidth="1"/>
    <col min="14" max="14" width="13.5703125" style="7" customWidth="1"/>
    <col min="15" max="15" width="15.7109375" style="7" bestFit="1" customWidth="1"/>
    <col min="16" max="16" width="15" style="7" bestFit="1" customWidth="1"/>
    <col min="17" max="17" width="15.7109375" style="7" bestFit="1" customWidth="1"/>
    <col min="18" max="19" width="15.42578125" style="7" bestFit="1" customWidth="1"/>
    <col min="20" max="20" width="13.5703125" style="7" bestFit="1" customWidth="1"/>
    <col min="21" max="21" width="12.140625" style="7" bestFit="1" customWidth="1"/>
    <col min="22" max="22" width="19.7109375" style="7" customWidth="1"/>
    <col min="23" max="23" width="59.42578125" style="7" customWidth="1"/>
    <col min="24" max="16384" width="9.140625" style="7"/>
  </cols>
  <sheetData>
    <row r="1" spans="1:23" s="8" customFormat="1" ht="67.5" x14ac:dyDescent="0.2">
      <c r="A1" s="12" t="s">
        <v>165</v>
      </c>
      <c r="B1" s="12" t="s">
        <v>166</v>
      </c>
      <c r="C1" s="12" t="s">
        <v>167</v>
      </c>
      <c r="D1" s="12" t="s">
        <v>168</v>
      </c>
      <c r="E1" s="13" t="s">
        <v>784</v>
      </c>
      <c r="F1" s="12" t="s">
        <v>169</v>
      </c>
      <c r="G1" s="12" t="s">
        <v>782</v>
      </c>
      <c r="H1" s="12" t="s">
        <v>170</v>
      </c>
      <c r="I1" s="12" t="s">
        <v>171</v>
      </c>
      <c r="J1" s="12"/>
      <c r="K1" s="12"/>
      <c r="L1" s="12" t="s">
        <v>172</v>
      </c>
      <c r="M1" s="58" t="s">
        <v>173</v>
      </c>
      <c r="N1" s="59"/>
      <c r="O1" s="59"/>
      <c r="P1" s="59"/>
      <c r="Q1" s="59"/>
      <c r="R1" s="59"/>
      <c r="S1" s="59"/>
      <c r="T1" s="59"/>
      <c r="U1" s="59"/>
      <c r="V1" s="60"/>
    </row>
    <row r="2" spans="1:23" ht="22.5" x14ac:dyDescent="0.2">
      <c r="A2" s="7" t="s">
        <v>785</v>
      </c>
      <c r="B2" s="7" t="s">
        <v>27</v>
      </c>
      <c r="C2" s="7" t="s">
        <v>49</v>
      </c>
      <c r="D2" s="7" t="s">
        <v>74</v>
      </c>
      <c r="E2" s="7" t="s">
        <v>603</v>
      </c>
      <c r="F2" s="8" t="s">
        <v>70</v>
      </c>
      <c r="G2" s="8" t="s">
        <v>73</v>
      </c>
      <c r="H2" s="8" t="s">
        <v>68</v>
      </c>
      <c r="I2" s="8" t="s">
        <v>53</v>
      </c>
      <c r="J2" s="8" t="s">
        <v>55</v>
      </c>
      <c r="K2" s="8" t="s">
        <v>56</v>
      </c>
      <c r="L2" s="8" t="s">
        <v>54</v>
      </c>
      <c r="M2" s="8" t="s">
        <v>22</v>
      </c>
      <c r="N2" s="8" t="s">
        <v>23</v>
      </c>
      <c r="O2" s="8" t="s">
        <v>21</v>
      </c>
      <c r="P2" s="8" t="s">
        <v>152</v>
      </c>
      <c r="Q2" s="8" t="s">
        <v>151</v>
      </c>
      <c r="R2" s="8" t="s">
        <v>153</v>
      </c>
      <c r="S2" s="8" t="s">
        <v>24</v>
      </c>
      <c r="T2" s="8" t="s">
        <v>25</v>
      </c>
      <c r="U2" s="8" t="s">
        <v>26</v>
      </c>
      <c r="V2" s="8" t="s">
        <v>50</v>
      </c>
      <c r="W2" s="8" t="s">
        <v>176</v>
      </c>
    </row>
    <row r="3" spans="1:23" ht="45" x14ac:dyDescent="0.2">
      <c r="A3" s="7" t="s">
        <v>334</v>
      </c>
      <c r="B3" s="7" t="s">
        <v>335</v>
      </c>
      <c r="C3" s="7" t="s">
        <v>336</v>
      </c>
      <c r="D3" s="7" t="s">
        <v>75</v>
      </c>
      <c r="F3" s="7" t="s">
        <v>607</v>
      </c>
      <c r="H3" s="7" t="b">
        <v>1</v>
      </c>
      <c r="I3" s="7">
        <v>2019</v>
      </c>
      <c r="J3" s="7" t="s">
        <v>340</v>
      </c>
      <c r="K3" s="7">
        <v>2019</v>
      </c>
      <c r="L3" s="7" t="s">
        <v>328</v>
      </c>
      <c r="M3" s="7">
        <v>1</v>
      </c>
      <c r="N3" s="7">
        <v>1</v>
      </c>
      <c r="O3" s="7">
        <v>1</v>
      </c>
      <c r="P3" s="7">
        <v>0</v>
      </c>
      <c r="Q3" s="7">
        <v>0</v>
      </c>
      <c r="R3" s="7">
        <v>1</v>
      </c>
      <c r="S3" s="7">
        <v>0</v>
      </c>
      <c r="T3" s="9">
        <v>1</v>
      </c>
      <c r="U3" s="7">
        <v>0</v>
      </c>
      <c r="V3" s="7">
        <v>1</v>
      </c>
      <c r="W3" s="8" t="s">
        <v>337</v>
      </c>
    </row>
    <row r="4" spans="1:23" x14ac:dyDescent="0.2">
      <c r="A4" s="7" t="s">
        <v>334</v>
      </c>
      <c r="B4" s="7" t="s">
        <v>338</v>
      </c>
      <c r="C4" s="7" t="s">
        <v>339</v>
      </c>
      <c r="D4" s="7" t="s">
        <v>76</v>
      </c>
      <c r="F4" s="7" t="s">
        <v>607</v>
      </c>
      <c r="H4" s="7" t="b">
        <v>1</v>
      </c>
      <c r="I4" s="7">
        <v>2018</v>
      </c>
      <c r="J4" s="7">
        <v>1995</v>
      </c>
      <c r="K4" s="7">
        <v>2018</v>
      </c>
      <c r="L4" s="7" t="s">
        <v>328</v>
      </c>
      <c r="M4" s="7">
        <v>1</v>
      </c>
      <c r="N4" s="7">
        <v>1</v>
      </c>
      <c r="O4" s="7">
        <v>0</v>
      </c>
      <c r="P4" s="7">
        <v>1</v>
      </c>
      <c r="Q4" s="7">
        <v>1</v>
      </c>
      <c r="R4" s="7">
        <v>1</v>
      </c>
      <c r="S4" s="7">
        <v>0</v>
      </c>
      <c r="T4" s="9">
        <v>1</v>
      </c>
      <c r="U4" s="7">
        <v>1</v>
      </c>
      <c r="V4" s="7">
        <v>1</v>
      </c>
      <c r="W4" s="8"/>
    </row>
    <row r="5" spans="1:23" x14ac:dyDescent="0.2">
      <c r="A5" s="7" t="s">
        <v>789</v>
      </c>
      <c r="B5" s="7" t="s">
        <v>569</v>
      </c>
      <c r="C5" s="7" t="s">
        <v>570</v>
      </c>
      <c r="D5" s="14" t="s">
        <v>76</v>
      </c>
      <c r="E5" s="14" t="s">
        <v>529</v>
      </c>
      <c r="F5" s="19"/>
      <c r="G5" s="14"/>
      <c r="H5" s="7" t="b">
        <v>0</v>
      </c>
      <c r="I5" s="14"/>
      <c r="J5" s="19"/>
      <c r="K5" s="31">
        <v>2019</v>
      </c>
      <c r="L5" s="31" t="s">
        <v>546</v>
      </c>
      <c r="M5" s="14">
        <v>0</v>
      </c>
      <c r="N5" s="14">
        <v>0</v>
      </c>
      <c r="O5" s="14">
        <v>0</v>
      </c>
      <c r="P5" s="14">
        <v>0</v>
      </c>
      <c r="Q5" s="14">
        <v>0</v>
      </c>
      <c r="R5" s="14">
        <v>0</v>
      </c>
      <c r="S5" s="14">
        <v>0</v>
      </c>
      <c r="T5" s="15">
        <v>0</v>
      </c>
      <c r="U5" s="14">
        <v>0</v>
      </c>
      <c r="V5" s="14">
        <v>0</v>
      </c>
      <c r="W5" s="16"/>
    </row>
    <row r="6" spans="1:23" x14ac:dyDescent="0.2">
      <c r="A6" s="7" t="s">
        <v>500</v>
      </c>
      <c r="B6" s="7" t="s">
        <v>501</v>
      </c>
      <c r="C6" s="8" t="s">
        <v>502</v>
      </c>
      <c r="D6" s="14" t="s">
        <v>76</v>
      </c>
      <c r="E6" s="14" t="s">
        <v>237</v>
      </c>
      <c r="F6" s="19"/>
      <c r="G6" s="14"/>
      <c r="H6" s="7" t="b">
        <v>0</v>
      </c>
      <c r="I6" s="14"/>
      <c r="J6" s="19"/>
      <c r="K6" s="31">
        <v>2017</v>
      </c>
      <c r="L6" s="31" t="s">
        <v>328</v>
      </c>
      <c r="M6" s="14">
        <v>1</v>
      </c>
      <c r="N6" s="14">
        <v>1</v>
      </c>
      <c r="O6" s="14">
        <v>0</v>
      </c>
      <c r="P6" s="14">
        <v>0</v>
      </c>
      <c r="Q6" s="14">
        <v>0</v>
      </c>
      <c r="R6" s="14">
        <v>0</v>
      </c>
      <c r="S6" s="14">
        <v>0</v>
      </c>
      <c r="T6" s="15">
        <v>0</v>
      </c>
      <c r="U6" s="14">
        <v>0</v>
      </c>
      <c r="V6" s="14">
        <v>0</v>
      </c>
      <c r="W6" s="16"/>
    </row>
    <row r="7" spans="1:23" x14ac:dyDescent="0.2">
      <c r="A7" s="7" t="s">
        <v>500</v>
      </c>
      <c r="B7" s="7" t="s">
        <v>533</v>
      </c>
      <c r="C7" s="8" t="s">
        <v>534</v>
      </c>
      <c r="D7" s="14" t="s">
        <v>76</v>
      </c>
      <c r="E7" s="14" t="s">
        <v>505</v>
      </c>
      <c r="F7" s="19"/>
      <c r="G7" s="14"/>
      <c r="H7" s="7" t="b">
        <v>0</v>
      </c>
      <c r="I7" s="14"/>
      <c r="J7" s="19"/>
      <c r="K7" s="31"/>
      <c r="L7" s="31" t="s">
        <v>328</v>
      </c>
      <c r="M7" s="14">
        <v>0</v>
      </c>
      <c r="N7" s="14">
        <v>0</v>
      </c>
      <c r="O7" s="14">
        <v>0</v>
      </c>
      <c r="P7" s="14">
        <v>0</v>
      </c>
      <c r="Q7" s="14">
        <v>0</v>
      </c>
      <c r="R7" s="14">
        <v>0</v>
      </c>
      <c r="S7" s="14">
        <v>0</v>
      </c>
      <c r="T7" s="15">
        <v>0</v>
      </c>
      <c r="U7" s="14">
        <v>0</v>
      </c>
      <c r="V7" s="14">
        <v>0</v>
      </c>
      <c r="W7" s="16"/>
    </row>
    <row r="8" spans="1:23" x14ac:dyDescent="0.2">
      <c r="A8" s="7" t="s">
        <v>52</v>
      </c>
      <c r="B8" s="7" t="s">
        <v>751</v>
      </c>
      <c r="C8" s="7" t="s">
        <v>753</v>
      </c>
      <c r="D8" s="7" t="s">
        <v>175</v>
      </c>
      <c r="F8" s="7" t="s">
        <v>607</v>
      </c>
      <c r="H8" s="7" t="s">
        <v>645</v>
      </c>
      <c r="I8" s="7">
        <v>2020</v>
      </c>
      <c r="J8" s="7">
        <v>2019</v>
      </c>
      <c r="K8" s="7">
        <v>2020</v>
      </c>
      <c r="M8" s="7">
        <v>1</v>
      </c>
      <c r="N8" s="7">
        <v>1</v>
      </c>
      <c r="O8" s="7">
        <v>1</v>
      </c>
      <c r="P8" s="7">
        <v>0</v>
      </c>
      <c r="Q8" s="7">
        <v>1</v>
      </c>
      <c r="R8" s="7">
        <v>0</v>
      </c>
      <c r="S8" s="7">
        <v>0</v>
      </c>
      <c r="T8" s="9">
        <v>0</v>
      </c>
      <c r="U8" s="7">
        <v>0</v>
      </c>
      <c r="V8" s="7">
        <v>1</v>
      </c>
      <c r="W8" s="7" t="s">
        <v>750</v>
      </c>
    </row>
    <row r="9" spans="1:23" x14ac:dyDescent="0.2">
      <c r="A9" s="7" t="s">
        <v>52</v>
      </c>
      <c r="B9" s="7" t="s">
        <v>752</v>
      </c>
      <c r="C9" s="7" t="s">
        <v>754</v>
      </c>
      <c r="D9" s="7" t="s">
        <v>175</v>
      </c>
      <c r="F9" s="7" t="s">
        <v>607</v>
      </c>
      <c r="H9" s="7" t="s">
        <v>645</v>
      </c>
      <c r="I9" s="7">
        <v>2020</v>
      </c>
      <c r="J9" s="7">
        <v>2019</v>
      </c>
      <c r="K9" s="7">
        <v>2020</v>
      </c>
      <c r="M9" s="7">
        <v>0</v>
      </c>
      <c r="N9" s="7">
        <v>0</v>
      </c>
      <c r="O9" s="7">
        <v>0</v>
      </c>
      <c r="P9" s="7">
        <v>0</v>
      </c>
      <c r="Q9" s="7">
        <v>0</v>
      </c>
      <c r="R9" s="7">
        <v>0</v>
      </c>
      <c r="S9" s="7">
        <v>0</v>
      </c>
      <c r="T9" s="9">
        <v>0</v>
      </c>
      <c r="U9" s="7">
        <v>0</v>
      </c>
      <c r="V9" s="7">
        <v>0</v>
      </c>
      <c r="W9" s="7" t="s">
        <v>755</v>
      </c>
    </row>
    <row r="10" spans="1:23" x14ac:dyDescent="0.2">
      <c r="A10" s="7" t="s">
        <v>786</v>
      </c>
      <c r="B10" s="7" t="s">
        <v>0</v>
      </c>
      <c r="C10" s="7" t="s">
        <v>28</v>
      </c>
      <c r="D10" s="7" t="s">
        <v>76</v>
      </c>
      <c r="F10" s="7" t="s">
        <v>71</v>
      </c>
      <c r="H10" s="7" t="b">
        <v>1</v>
      </c>
      <c r="I10" s="7">
        <v>2016</v>
      </c>
      <c r="J10" s="7">
        <v>2016</v>
      </c>
      <c r="K10" s="7">
        <v>2016</v>
      </c>
      <c r="L10" s="7" t="s">
        <v>57</v>
      </c>
      <c r="M10" s="7">
        <v>1</v>
      </c>
      <c r="N10" s="7">
        <v>1</v>
      </c>
      <c r="O10" s="7">
        <v>0</v>
      </c>
      <c r="P10" s="7">
        <v>1</v>
      </c>
      <c r="Q10" s="7">
        <v>1</v>
      </c>
      <c r="R10" s="7">
        <v>1</v>
      </c>
      <c r="S10" s="7">
        <v>0</v>
      </c>
      <c r="T10" s="9">
        <v>0</v>
      </c>
      <c r="U10" s="7">
        <v>0</v>
      </c>
      <c r="V10" s="7">
        <v>1</v>
      </c>
      <c r="W10" s="8"/>
    </row>
    <row r="11" spans="1:23" x14ac:dyDescent="0.2">
      <c r="A11" s="7" t="s">
        <v>786</v>
      </c>
      <c r="B11" s="7" t="s">
        <v>0</v>
      </c>
      <c r="C11" s="7" t="s">
        <v>28</v>
      </c>
      <c r="D11" s="7" t="s">
        <v>634</v>
      </c>
      <c r="F11" s="7" t="s">
        <v>71</v>
      </c>
      <c r="H11" s="7" t="b">
        <v>1</v>
      </c>
      <c r="I11" s="7">
        <v>2016</v>
      </c>
      <c r="J11" s="7">
        <v>2016</v>
      </c>
      <c r="K11" s="7">
        <v>2016</v>
      </c>
      <c r="L11" s="7" t="s">
        <v>57</v>
      </c>
      <c r="M11" s="7">
        <v>1</v>
      </c>
      <c r="N11" s="7">
        <v>1</v>
      </c>
      <c r="O11" s="7">
        <v>0</v>
      </c>
      <c r="P11" s="7">
        <v>1</v>
      </c>
      <c r="Q11" s="7">
        <v>1</v>
      </c>
      <c r="R11" s="7">
        <v>1</v>
      </c>
      <c r="S11" s="7">
        <v>0</v>
      </c>
      <c r="T11" s="9">
        <v>0</v>
      </c>
      <c r="U11" s="7">
        <v>0</v>
      </c>
      <c r="V11" s="7">
        <v>1</v>
      </c>
      <c r="W11" s="8"/>
    </row>
    <row r="12" spans="1:23" x14ac:dyDescent="0.2">
      <c r="A12" s="7" t="s">
        <v>786</v>
      </c>
      <c r="B12" s="7" t="s">
        <v>0</v>
      </c>
      <c r="C12" s="7" t="s">
        <v>28</v>
      </c>
      <c r="D12" s="7" t="s">
        <v>635</v>
      </c>
      <c r="F12" s="7" t="s">
        <v>71</v>
      </c>
      <c r="H12" s="7" t="b">
        <v>1</v>
      </c>
      <c r="I12" s="7">
        <v>2016</v>
      </c>
      <c r="J12" s="7">
        <v>2016</v>
      </c>
      <c r="K12" s="7">
        <v>2016</v>
      </c>
      <c r="L12" s="7" t="s">
        <v>57</v>
      </c>
      <c r="M12" s="7">
        <v>1</v>
      </c>
      <c r="N12" s="7">
        <v>1</v>
      </c>
      <c r="O12" s="7">
        <v>0</v>
      </c>
      <c r="P12" s="7">
        <v>1</v>
      </c>
      <c r="Q12" s="7">
        <v>1</v>
      </c>
      <c r="R12" s="7">
        <v>1</v>
      </c>
      <c r="S12" s="7">
        <v>0</v>
      </c>
      <c r="T12" s="9">
        <v>0</v>
      </c>
      <c r="U12" s="7">
        <v>0</v>
      </c>
      <c r="V12" s="7">
        <v>1</v>
      </c>
      <c r="W12" s="8"/>
    </row>
    <row r="13" spans="1:23" x14ac:dyDescent="0.2">
      <c r="A13" s="7" t="s">
        <v>786</v>
      </c>
      <c r="B13" s="7" t="s">
        <v>0</v>
      </c>
      <c r="C13" s="7" t="s">
        <v>28</v>
      </c>
      <c r="D13" s="7" t="s">
        <v>75</v>
      </c>
      <c r="F13" s="7" t="s">
        <v>71</v>
      </c>
      <c r="H13" s="7" t="b">
        <v>1</v>
      </c>
      <c r="I13" s="7">
        <v>2016</v>
      </c>
      <c r="J13" s="7">
        <v>2016</v>
      </c>
      <c r="K13" s="7">
        <v>2016</v>
      </c>
      <c r="L13" s="7" t="s">
        <v>57</v>
      </c>
      <c r="M13" s="7">
        <v>1</v>
      </c>
      <c r="N13" s="7">
        <v>1</v>
      </c>
      <c r="O13" s="7">
        <v>0</v>
      </c>
      <c r="P13" s="7">
        <v>1</v>
      </c>
      <c r="Q13" s="7">
        <v>1</v>
      </c>
      <c r="R13" s="7">
        <v>1</v>
      </c>
      <c r="S13" s="7">
        <v>0</v>
      </c>
      <c r="T13" s="9">
        <v>0</v>
      </c>
      <c r="U13" s="7">
        <v>0</v>
      </c>
      <c r="V13" s="7">
        <v>1</v>
      </c>
      <c r="W13" s="8"/>
    </row>
    <row r="14" spans="1:23" x14ac:dyDescent="0.2">
      <c r="A14" s="7" t="s">
        <v>786</v>
      </c>
      <c r="B14" s="7" t="s">
        <v>1</v>
      </c>
      <c r="C14" s="7" t="s">
        <v>29</v>
      </c>
      <c r="D14" s="7" t="s">
        <v>76</v>
      </c>
      <c r="F14" s="7" t="s">
        <v>71</v>
      </c>
      <c r="H14" s="7" t="b">
        <v>1</v>
      </c>
      <c r="I14" s="7">
        <v>2016</v>
      </c>
      <c r="J14" s="7">
        <v>2011</v>
      </c>
      <c r="K14" s="7">
        <v>2016</v>
      </c>
      <c r="L14" s="7" t="s">
        <v>61</v>
      </c>
      <c r="M14" s="7">
        <v>1</v>
      </c>
      <c r="N14" s="7">
        <v>1</v>
      </c>
      <c r="O14" s="7">
        <v>1</v>
      </c>
      <c r="P14" s="7">
        <v>1</v>
      </c>
      <c r="Q14" s="7">
        <v>1</v>
      </c>
      <c r="R14" s="7">
        <v>1</v>
      </c>
      <c r="S14" s="7">
        <v>1</v>
      </c>
      <c r="T14" s="9">
        <v>0</v>
      </c>
      <c r="U14" s="7">
        <v>1</v>
      </c>
      <c r="V14" s="7">
        <v>1</v>
      </c>
      <c r="W14" s="8"/>
    </row>
    <row r="15" spans="1:23" x14ac:dyDescent="0.2">
      <c r="A15" s="7" t="s">
        <v>786</v>
      </c>
      <c r="B15" s="7" t="s">
        <v>1</v>
      </c>
      <c r="C15" s="7" t="s">
        <v>29</v>
      </c>
      <c r="D15" s="7" t="s">
        <v>634</v>
      </c>
      <c r="F15" s="7" t="s">
        <v>71</v>
      </c>
      <c r="H15" s="7" t="b">
        <v>1</v>
      </c>
      <c r="I15" s="7">
        <v>2016</v>
      </c>
      <c r="J15" s="7">
        <v>2011</v>
      </c>
      <c r="K15" s="7">
        <v>2016</v>
      </c>
      <c r="L15" s="7" t="s">
        <v>61</v>
      </c>
      <c r="M15" s="7">
        <v>1</v>
      </c>
      <c r="N15" s="7">
        <v>1</v>
      </c>
      <c r="O15" s="7">
        <v>1</v>
      </c>
      <c r="P15" s="7">
        <v>1</v>
      </c>
      <c r="Q15" s="7">
        <v>1</v>
      </c>
      <c r="R15" s="7">
        <v>1</v>
      </c>
      <c r="S15" s="7">
        <v>1</v>
      </c>
      <c r="T15" s="9">
        <v>0</v>
      </c>
      <c r="U15" s="7">
        <v>1</v>
      </c>
      <c r="V15" s="7">
        <v>1</v>
      </c>
      <c r="W15" s="8"/>
    </row>
    <row r="16" spans="1:23" x14ac:dyDescent="0.2">
      <c r="A16" s="7" t="s">
        <v>786</v>
      </c>
      <c r="B16" s="7" t="s">
        <v>1</v>
      </c>
      <c r="C16" s="7" t="s">
        <v>29</v>
      </c>
      <c r="D16" s="7" t="s">
        <v>635</v>
      </c>
      <c r="F16" s="7" t="s">
        <v>71</v>
      </c>
      <c r="H16" s="7" t="b">
        <v>1</v>
      </c>
      <c r="I16" s="7">
        <v>2016</v>
      </c>
      <c r="J16" s="7">
        <v>2011</v>
      </c>
      <c r="K16" s="7">
        <v>2016</v>
      </c>
      <c r="L16" s="7" t="s">
        <v>61</v>
      </c>
      <c r="M16" s="7">
        <v>1</v>
      </c>
      <c r="N16" s="7">
        <v>1</v>
      </c>
      <c r="O16" s="7">
        <v>1</v>
      </c>
      <c r="P16" s="7">
        <v>1</v>
      </c>
      <c r="Q16" s="7">
        <v>1</v>
      </c>
      <c r="R16" s="7">
        <v>1</v>
      </c>
      <c r="S16" s="7">
        <v>1</v>
      </c>
      <c r="T16" s="9">
        <v>0</v>
      </c>
      <c r="U16" s="7">
        <v>1</v>
      </c>
      <c r="V16" s="7">
        <v>1</v>
      </c>
      <c r="W16" s="8"/>
    </row>
    <row r="17" spans="1:23" x14ac:dyDescent="0.2">
      <c r="A17" s="7" t="s">
        <v>786</v>
      </c>
      <c r="B17" s="7" t="s">
        <v>59</v>
      </c>
      <c r="C17" s="7" t="s">
        <v>60</v>
      </c>
      <c r="D17" s="7" t="s">
        <v>75</v>
      </c>
      <c r="F17" s="7" t="s">
        <v>71</v>
      </c>
      <c r="H17" s="7" t="b">
        <v>0</v>
      </c>
      <c r="I17" s="7">
        <v>2016</v>
      </c>
      <c r="J17" s="7">
        <v>2016</v>
      </c>
      <c r="K17" s="7">
        <v>2016</v>
      </c>
      <c r="L17" s="7" t="s">
        <v>57</v>
      </c>
      <c r="M17" s="7">
        <v>0</v>
      </c>
      <c r="N17" s="7">
        <v>0</v>
      </c>
      <c r="O17" s="7">
        <v>0</v>
      </c>
      <c r="P17" s="7">
        <v>0</v>
      </c>
      <c r="Q17" s="7">
        <v>0</v>
      </c>
      <c r="R17" s="7">
        <v>0</v>
      </c>
      <c r="S17" s="7">
        <v>0</v>
      </c>
      <c r="T17" s="9">
        <v>0</v>
      </c>
      <c r="U17" s="7">
        <v>0</v>
      </c>
      <c r="V17" s="7">
        <v>0</v>
      </c>
    </row>
    <row r="18" spans="1:23" x14ac:dyDescent="0.2">
      <c r="A18" s="7" t="s">
        <v>786</v>
      </c>
      <c r="B18" s="7" t="s">
        <v>1</v>
      </c>
      <c r="C18" s="7" t="s">
        <v>29</v>
      </c>
      <c r="D18" s="7" t="s">
        <v>75</v>
      </c>
      <c r="F18" s="7" t="s">
        <v>71</v>
      </c>
      <c r="H18" s="7" t="b">
        <v>1</v>
      </c>
      <c r="I18" s="7">
        <v>2016</v>
      </c>
      <c r="J18" s="7">
        <v>2011</v>
      </c>
      <c r="K18" s="7">
        <v>2016</v>
      </c>
      <c r="L18" s="7" t="s">
        <v>61</v>
      </c>
      <c r="M18" s="7">
        <v>1</v>
      </c>
      <c r="N18" s="7">
        <v>1</v>
      </c>
      <c r="O18" s="7">
        <v>1</v>
      </c>
      <c r="P18" s="7">
        <v>1</v>
      </c>
      <c r="Q18" s="7">
        <v>1</v>
      </c>
      <c r="R18" s="7">
        <v>1</v>
      </c>
      <c r="S18" s="7">
        <v>1</v>
      </c>
      <c r="T18" s="9">
        <v>0</v>
      </c>
      <c r="U18" s="7">
        <v>1</v>
      </c>
      <c r="V18" s="7">
        <v>1</v>
      </c>
      <c r="W18" s="8"/>
    </row>
    <row r="19" spans="1:23" x14ac:dyDescent="0.2">
      <c r="A19" s="7" t="s">
        <v>786</v>
      </c>
      <c r="B19" s="7" t="s">
        <v>3</v>
      </c>
      <c r="C19" s="7" t="s">
        <v>31</v>
      </c>
      <c r="D19" s="7" t="s">
        <v>634</v>
      </c>
      <c r="F19" s="7" t="s">
        <v>607</v>
      </c>
      <c r="H19" s="7" t="b">
        <v>1</v>
      </c>
      <c r="I19" s="7">
        <v>2019</v>
      </c>
      <c r="J19" s="7">
        <v>2009</v>
      </c>
      <c r="K19" s="7">
        <v>2019</v>
      </c>
      <c r="L19" s="7" t="s">
        <v>58</v>
      </c>
      <c r="M19" s="7">
        <v>0</v>
      </c>
      <c r="N19" s="7">
        <v>0</v>
      </c>
      <c r="O19" s="7">
        <v>0</v>
      </c>
      <c r="P19" s="7">
        <v>0</v>
      </c>
      <c r="Q19" s="7">
        <v>0</v>
      </c>
      <c r="R19" s="7">
        <v>0</v>
      </c>
      <c r="S19" s="7">
        <v>0</v>
      </c>
      <c r="T19" s="9">
        <v>0</v>
      </c>
      <c r="U19" s="7">
        <v>0</v>
      </c>
      <c r="V19" s="7">
        <v>0</v>
      </c>
    </row>
    <row r="20" spans="1:23" x14ac:dyDescent="0.2">
      <c r="A20" s="7" t="s">
        <v>786</v>
      </c>
      <c r="B20" s="7" t="s">
        <v>2</v>
      </c>
      <c r="C20" s="7" t="s">
        <v>30</v>
      </c>
      <c r="D20" s="7" t="s">
        <v>75</v>
      </c>
      <c r="F20" s="7" t="s">
        <v>607</v>
      </c>
      <c r="H20" s="7" t="b">
        <v>1</v>
      </c>
      <c r="I20" s="7">
        <v>2019</v>
      </c>
      <c r="J20" s="7">
        <v>2009</v>
      </c>
      <c r="K20" s="7">
        <v>2019</v>
      </c>
      <c r="L20" s="7" t="s">
        <v>58</v>
      </c>
      <c r="M20" s="7">
        <v>1</v>
      </c>
      <c r="N20" s="7">
        <v>1</v>
      </c>
      <c r="O20" s="7">
        <v>0</v>
      </c>
      <c r="P20" s="7">
        <v>1</v>
      </c>
      <c r="Q20" s="7">
        <v>1</v>
      </c>
      <c r="R20" s="7">
        <v>1</v>
      </c>
      <c r="S20" s="7">
        <v>0</v>
      </c>
      <c r="T20" s="9">
        <v>0</v>
      </c>
      <c r="U20" s="7">
        <v>0</v>
      </c>
      <c r="V20" s="7">
        <v>0</v>
      </c>
      <c r="W20" s="8"/>
    </row>
    <row r="21" spans="1:23" x14ac:dyDescent="0.2">
      <c r="A21" s="7" t="s">
        <v>786</v>
      </c>
      <c r="B21" s="7" t="s">
        <v>5</v>
      </c>
      <c r="C21" s="7" t="s">
        <v>33</v>
      </c>
      <c r="D21" s="7" t="s">
        <v>75</v>
      </c>
      <c r="F21" s="7" t="s">
        <v>607</v>
      </c>
      <c r="H21" s="7" t="b">
        <v>1</v>
      </c>
      <c r="I21" s="7">
        <v>2017</v>
      </c>
      <c r="J21" s="7">
        <v>2010</v>
      </c>
      <c r="K21" s="7">
        <v>2017</v>
      </c>
      <c r="L21" s="7" t="s">
        <v>62</v>
      </c>
      <c r="M21" s="7">
        <v>1</v>
      </c>
      <c r="N21" s="7">
        <v>1</v>
      </c>
      <c r="O21" s="7">
        <v>0</v>
      </c>
      <c r="P21" s="7">
        <v>0</v>
      </c>
      <c r="Q21" s="7">
        <v>0</v>
      </c>
      <c r="R21" s="7">
        <v>0</v>
      </c>
      <c r="S21" s="7">
        <v>0</v>
      </c>
      <c r="T21" s="9">
        <v>0</v>
      </c>
      <c r="U21" s="7">
        <v>0</v>
      </c>
      <c r="V21" s="7">
        <v>1</v>
      </c>
      <c r="W21" s="8"/>
    </row>
    <row r="22" spans="1:23" x14ac:dyDescent="0.2">
      <c r="A22" s="7" t="s">
        <v>786</v>
      </c>
      <c r="B22" s="7" t="s">
        <v>4</v>
      </c>
      <c r="C22" s="7" t="s">
        <v>32</v>
      </c>
      <c r="D22" s="7" t="s">
        <v>75</v>
      </c>
      <c r="F22" s="7" t="s">
        <v>607</v>
      </c>
      <c r="H22" s="7" t="b">
        <v>1</v>
      </c>
      <c r="I22" s="7">
        <v>2018</v>
      </c>
      <c r="J22" s="7">
        <v>2011</v>
      </c>
      <c r="K22" s="7">
        <v>2018</v>
      </c>
      <c r="L22" s="7" t="s">
        <v>62</v>
      </c>
      <c r="M22" s="7">
        <v>1</v>
      </c>
      <c r="N22" s="7">
        <v>0</v>
      </c>
      <c r="O22" s="7">
        <v>0</v>
      </c>
      <c r="P22" s="7">
        <v>0</v>
      </c>
      <c r="Q22" s="7">
        <v>0</v>
      </c>
      <c r="R22" s="7">
        <v>1</v>
      </c>
      <c r="S22" s="7">
        <v>0</v>
      </c>
      <c r="T22" s="9">
        <v>0</v>
      </c>
      <c r="U22" s="7">
        <v>0</v>
      </c>
      <c r="V22" s="7">
        <v>0</v>
      </c>
      <c r="W22" s="8"/>
    </row>
    <row r="23" spans="1:23" x14ac:dyDescent="0.2">
      <c r="A23" s="7" t="s">
        <v>786</v>
      </c>
      <c r="B23" s="7" t="s">
        <v>6</v>
      </c>
      <c r="C23" s="7" t="s">
        <v>34</v>
      </c>
      <c r="D23" s="7" t="s">
        <v>635</v>
      </c>
      <c r="F23" s="7" t="s">
        <v>607</v>
      </c>
      <c r="H23" s="7" t="b">
        <v>1</v>
      </c>
      <c r="I23" s="7">
        <v>2011</v>
      </c>
      <c r="J23" s="7">
        <v>2011</v>
      </c>
      <c r="K23" s="7">
        <v>2011</v>
      </c>
      <c r="L23" s="7" t="s">
        <v>57</v>
      </c>
      <c r="M23" s="7">
        <v>1</v>
      </c>
      <c r="N23" s="7">
        <v>0</v>
      </c>
      <c r="O23" s="7">
        <v>0</v>
      </c>
      <c r="P23" s="7">
        <v>1</v>
      </c>
      <c r="Q23" s="7">
        <v>1</v>
      </c>
      <c r="R23" s="7">
        <v>1</v>
      </c>
      <c r="S23" s="7">
        <v>0</v>
      </c>
      <c r="T23" s="9">
        <v>0</v>
      </c>
      <c r="U23" s="7">
        <v>0</v>
      </c>
      <c r="V23" s="7">
        <v>0</v>
      </c>
      <c r="W23" s="8"/>
    </row>
    <row r="24" spans="1:23" x14ac:dyDescent="0.2">
      <c r="A24" s="7" t="s">
        <v>786</v>
      </c>
      <c r="B24" s="7" t="s">
        <v>9</v>
      </c>
      <c r="C24" s="7" t="s">
        <v>37</v>
      </c>
      <c r="D24" s="7" t="s">
        <v>75</v>
      </c>
      <c r="F24" s="7" t="s">
        <v>607</v>
      </c>
      <c r="H24" s="7" t="b">
        <v>1</v>
      </c>
      <c r="I24" s="17">
        <v>43639</v>
      </c>
      <c r="J24" s="7">
        <v>2011</v>
      </c>
      <c r="K24" s="7">
        <v>2019</v>
      </c>
      <c r="L24" s="7" t="s">
        <v>66</v>
      </c>
      <c r="M24" s="7">
        <v>1</v>
      </c>
      <c r="N24" s="7">
        <v>1</v>
      </c>
      <c r="O24" s="7">
        <v>0</v>
      </c>
      <c r="P24" s="7">
        <v>1</v>
      </c>
      <c r="Q24" s="7">
        <v>1</v>
      </c>
      <c r="R24" s="7">
        <v>0</v>
      </c>
      <c r="S24" s="7">
        <v>0</v>
      </c>
      <c r="T24" s="9">
        <v>0</v>
      </c>
      <c r="U24" s="7">
        <v>0</v>
      </c>
      <c r="V24" s="7">
        <v>0</v>
      </c>
      <c r="W24" s="8"/>
    </row>
    <row r="25" spans="1:23" x14ac:dyDescent="0.2">
      <c r="A25" s="7" t="s">
        <v>786</v>
      </c>
      <c r="B25" s="7" t="s">
        <v>10</v>
      </c>
      <c r="C25" s="7" t="s">
        <v>38</v>
      </c>
      <c r="D25" s="7" t="s">
        <v>634</v>
      </c>
      <c r="F25" s="7" t="s">
        <v>607</v>
      </c>
      <c r="H25" s="7" t="b">
        <v>1</v>
      </c>
      <c r="I25" s="7">
        <v>2017</v>
      </c>
      <c r="J25" s="7">
        <v>2017</v>
      </c>
      <c r="K25" s="7">
        <v>2017</v>
      </c>
      <c r="L25" s="7" t="s">
        <v>57</v>
      </c>
      <c r="M25" s="7">
        <v>1</v>
      </c>
      <c r="N25" s="7">
        <v>1</v>
      </c>
      <c r="O25" s="7">
        <v>0</v>
      </c>
      <c r="P25" s="7">
        <v>1</v>
      </c>
      <c r="Q25" s="7">
        <v>1</v>
      </c>
      <c r="R25" s="7">
        <v>0</v>
      </c>
      <c r="S25" s="7">
        <v>0</v>
      </c>
      <c r="T25" s="9">
        <v>0</v>
      </c>
      <c r="U25" s="7">
        <v>0</v>
      </c>
      <c r="V25" s="7">
        <v>0</v>
      </c>
      <c r="W25" s="8"/>
    </row>
    <row r="26" spans="1:23" x14ac:dyDescent="0.2">
      <c r="A26" s="7" t="s">
        <v>786</v>
      </c>
      <c r="B26" s="7" t="s">
        <v>13</v>
      </c>
      <c r="C26" s="7" t="s">
        <v>41</v>
      </c>
      <c r="D26" s="7" t="s">
        <v>75</v>
      </c>
      <c r="F26" s="7" t="s">
        <v>72</v>
      </c>
      <c r="H26" s="7" t="b">
        <v>0</v>
      </c>
      <c r="I26" s="7">
        <v>2017</v>
      </c>
      <c r="J26" s="7">
        <v>2011</v>
      </c>
      <c r="K26" s="7">
        <v>2017</v>
      </c>
      <c r="L26" s="7" t="s">
        <v>61</v>
      </c>
      <c r="M26" s="7">
        <v>1</v>
      </c>
      <c r="N26" s="7">
        <v>0</v>
      </c>
      <c r="O26" s="7">
        <v>0</v>
      </c>
      <c r="P26" s="7">
        <v>0</v>
      </c>
      <c r="Q26" s="7">
        <v>0</v>
      </c>
      <c r="R26" s="7">
        <v>0</v>
      </c>
      <c r="S26" s="7">
        <v>0</v>
      </c>
      <c r="T26" s="9">
        <v>0</v>
      </c>
      <c r="U26" s="7">
        <v>0</v>
      </c>
      <c r="V26" s="7">
        <v>0</v>
      </c>
      <c r="W26" s="8"/>
    </row>
    <row r="27" spans="1:23" x14ac:dyDescent="0.2">
      <c r="A27" s="7" t="s">
        <v>786</v>
      </c>
      <c r="B27" s="7" t="s">
        <v>7</v>
      </c>
      <c r="C27" s="7" t="s">
        <v>35</v>
      </c>
      <c r="D27" s="7" t="s">
        <v>635</v>
      </c>
      <c r="F27" s="7" t="s">
        <v>607</v>
      </c>
      <c r="H27" s="7" t="b">
        <v>1</v>
      </c>
      <c r="I27" s="7">
        <v>2018</v>
      </c>
      <c r="J27" s="7">
        <v>2012</v>
      </c>
      <c r="K27" s="7">
        <v>2012</v>
      </c>
      <c r="L27" s="7" t="s">
        <v>62</v>
      </c>
      <c r="M27" s="7">
        <v>1</v>
      </c>
      <c r="N27" s="7">
        <v>1</v>
      </c>
      <c r="O27" s="7">
        <v>0</v>
      </c>
      <c r="P27" s="7">
        <v>1</v>
      </c>
      <c r="Q27" s="7">
        <v>1</v>
      </c>
      <c r="R27" s="7">
        <v>1</v>
      </c>
      <c r="S27" s="7">
        <v>0</v>
      </c>
      <c r="T27" s="9">
        <v>0</v>
      </c>
      <c r="U27" s="7">
        <v>0</v>
      </c>
      <c r="V27" s="7">
        <v>0</v>
      </c>
      <c r="W27" s="8"/>
    </row>
    <row r="28" spans="1:23" x14ac:dyDescent="0.2">
      <c r="A28" s="7" t="s">
        <v>786</v>
      </c>
      <c r="B28" s="7" t="s">
        <v>15</v>
      </c>
      <c r="C28" s="7" t="s">
        <v>43</v>
      </c>
      <c r="D28" s="7" t="s">
        <v>75</v>
      </c>
      <c r="F28" s="7" t="s">
        <v>607</v>
      </c>
      <c r="H28" s="7" t="b">
        <v>1</v>
      </c>
      <c r="I28" s="18">
        <v>43435</v>
      </c>
      <c r="J28" s="7">
        <v>2013</v>
      </c>
      <c r="K28" s="7">
        <v>2018</v>
      </c>
      <c r="L28" s="7" t="s">
        <v>65</v>
      </c>
      <c r="M28" s="7">
        <v>0</v>
      </c>
      <c r="N28" s="7">
        <v>1</v>
      </c>
      <c r="O28" s="7">
        <v>0</v>
      </c>
      <c r="P28" s="7">
        <v>0</v>
      </c>
      <c r="Q28" s="7">
        <v>0</v>
      </c>
      <c r="R28" s="7">
        <v>0</v>
      </c>
      <c r="S28" s="7">
        <v>0</v>
      </c>
      <c r="T28" s="9">
        <v>0</v>
      </c>
      <c r="U28" s="7">
        <v>0</v>
      </c>
      <c r="V28" s="7">
        <v>0</v>
      </c>
    </row>
    <row r="29" spans="1:23" ht="33.75" x14ac:dyDescent="0.2">
      <c r="A29" s="7" t="s">
        <v>786</v>
      </c>
      <c r="B29" s="7" t="s">
        <v>7</v>
      </c>
      <c r="C29" s="7" t="s">
        <v>35</v>
      </c>
      <c r="D29" s="7" t="s">
        <v>75</v>
      </c>
      <c r="F29" s="7" t="s">
        <v>607</v>
      </c>
      <c r="H29" s="7" t="b">
        <v>1</v>
      </c>
      <c r="I29" s="7">
        <v>2018</v>
      </c>
      <c r="J29" s="7">
        <v>2012</v>
      </c>
      <c r="K29" s="7">
        <v>2012</v>
      </c>
      <c r="L29" s="7" t="s">
        <v>62</v>
      </c>
      <c r="M29" s="7">
        <v>1</v>
      </c>
      <c r="N29" s="7">
        <v>1</v>
      </c>
      <c r="O29" s="7">
        <v>0</v>
      </c>
      <c r="P29" s="7">
        <v>1</v>
      </c>
      <c r="Q29" s="7">
        <v>1</v>
      </c>
      <c r="R29" s="7">
        <v>1</v>
      </c>
      <c r="S29" s="7">
        <v>0</v>
      </c>
      <c r="T29" s="9">
        <v>0</v>
      </c>
      <c r="U29" s="7">
        <v>0</v>
      </c>
      <c r="V29" s="7">
        <v>0</v>
      </c>
      <c r="W29" s="8"/>
    </row>
    <row r="30" spans="1:23" x14ac:dyDescent="0.2">
      <c r="A30" s="7" t="s">
        <v>786</v>
      </c>
      <c r="B30" s="7" t="s">
        <v>17</v>
      </c>
      <c r="C30" s="7" t="s">
        <v>45</v>
      </c>
      <c r="D30" s="7" t="s">
        <v>635</v>
      </c>
      <c r="F30" s="7" t="s">
        <v>607</v>
      </c>
      <c r="H30" s="7" t="b">
        <v>1</v>
      </c>
      <c r="I30" s="7">
        <v>2018</v>
      </c>
      <c r="J30" s="7">
        <v>2007</v>
      </c>
      <c r="K30" s="7">
        <v>2018</v>
      </c>
      <c r="L30" s="7" t="s">
        <v>62</v>
      </c>
      <c r="M30" s="7">
        <v>1</v>
      </c>
      <c r="N30" s="7">
        <v>1</v>
      </c>
      <c r="O30" s="7">
        <v>0</v>
      </c>
      <c r="P30" s="7">
        <v>0</v>
      </c>
      <c r="Q30" s="7">
        <v>0</v>
      </c>
      <c r="R30" s="7">
        <v>0</v>
      </c>
      <c r="S30" s="7">
        <v>0</v>
      </c>
      <c r="T30" s="9">
        <v>0</v>
      </c>
      <c r="U30" s="7">
        <v>0</v>
      </c>
      <c r="V30" s="7">
        <v>0</v>
      </c>
      <c r="W30" s="8"/>
    </row>
    <row r="31" spans="1:23" x14ac:dyDescent="0.2">
      <c r="A31" s="7" t="s">
        <v>786</v>
      </c>
      <c r="B31" s="7" t="s">
        <v>8</v>
      </c>
      <c r="C31" s="7" t="s">
        <v>36</v>
      </c>
      <c r="D31" s="7" t="s">
        <v>635</v>
      </c>
      <c r="F31" s="7" t="s">
        <v>607</v>
      </c>
      <c r="H31" s="7" t="b">
        <v>1</v>
      </c>
      <c r="I31" s="7">
        <v>2017</v>
      </c>
      <c r="J31" s="7">
        <v>2001</v>
      </c>
      <c r="K31" s="7">
        <v>2017</v>
      </c>
      <c r="L31" s="7" t="s">
        <v>62</v>
      </c>
      <c r="M31" s="7">
        <v>1</v>
      </c>
      <c r="N31" s="7">
        <v>1</v>
      </c>
      <c r="O31" s="7">
        <v>0</v>
      </c>
      <c r="P31" s="7">
        <v>0</v>
      </c>
      <c r="Q31" s="7">
        <v>0</v>
      </c>
      <c r="R31" s="7">
        <v>1</v>
      </c>
      <c r="S31" s="7">
        <v>0</v>
      </c>
      <c r="T31" s="9">
        <v>0</v>
      </c>
      <c r="U31" s="7">
        <v>0</v>
      </c>
      <c r="V31" s="7">
        <v>0</v>
      </c>
      <c r="W31" s="8"/>
    </row>
    <row r="32" spans="1:23" x14ac:dyDescent="0.2">
      <c r="A32" s="7" t="s">
        <v>786</v>
      </c>
      <c r="B32" s="7" t="s">
        <v>20</v>
      </c>
      <c r="C32" s="7" t="s">
        <v>48</v>
      </c>
      <c r="D32" s="7" t="s">
        <v>635</v>
      </c>
      <c r="F32" s="7" t="s">
        <v>607</v>
      </c>
      <c r="H32" s="7" t="b">
        <v>1</v>
      </c>
      <c r="I32" s="7">
        <v>2017</v>
      </c>
      <c r="J32" s="7">
        <v>2011</v>
      </c>
      <c r="K32" s="7">
        <v>2017</v>
      </c>
      <c r="L32" s="7" t="s">
        <v>62</v>
      </c>
      <c r="M32" s="7">
        <v>1</v>
      </c>
      <c r="N32" s="7">
        <v>1</v>
      </c>
      <c r="O32" s="7">
        <v>0</v>
      </c>
      <c r="P32" s="7">
        <v>0</v>
      </c>
      <c r="Q32" s="7">
        <v>0</v>
      </c>
      <c r="R32" s="7">
        <v>0</v>
      </c>
      <c r="S32" s="7">
        <v>0</v>
      </c>
      <c r="T32" s="9">
        <v>0</v>
      </c>
      <c r="U32" s="7">
        <v>0</v>
      </c>
      <c r="V32" s="7">
        <v>0</v>
      </c>
      <c r="W32" s="8"/>
    </row>
    <row r="33" spans="1:23" x14ac:dyDescent="0.2">
      <c r="A33" s="7" t="s">
        <v>786</v>
      </c>
      <c r="B33" s="7" t="s">
        <v>64</v>
      </c>
      <c r="C33" s="7" t="s">
        <v>63</v>
      </c>
      <c r="D33" s="7" t="s">
        <v>75</v>
      </c>
      <c r="F33" s="7" t="s">
        <v>607</v>
      </c>
      <c r="H33" s="7" t="b">
        <v>1</v>
      </c>
      <c r="I33" s="18">
        <v>43709</v>
      </c>
      <c r="J33" s="7">
        <v>2013</v>
      </c>
      <c r="K33" s="7">
        <v>2019</v>
      </c>
      <c r="L33" s="7" t="s">
        <v>65</v>
      </c>
      <c r="M33" s="7">
        <v>0</v>
      </c>
      <c r="N33" s="7">
        <v>0</v>
      </c>
      <c r="O33" s="7">
        <v>1</v>
      </c>
      <c r="P33" s="7">
        <v>0</v>
      </c>
      <c r="Q33" s="7">
        <v>0</v>
      </c>
      <c r="R33" s="7">
        <v>0</v>
      </c>
      <c r="S33" s="7">
        <v>0</v>
      </c>
      <c r="T33" s="9">
        <v>0</v>
      </c>
      <c r="U33" s="7">
        <v>0</v>
      </c>
      <c r="V33" s="7">
        <v>1</v>
      </c>
    </row>
    <row r="34" spans="1:23" x14ac:dyDescent="0.2">
      <c r="A34" s="7" t="s">
        <v>786</v>
      </c>
      <c r="B34" s="7" t="s">
        <v>11</v>
      </c>
      <c r="C34" s="7" t="s">
        <v>39</v>
      </c>
      <c r="D34" s="7" t="s">
        <v>175</v>
      </c>
      <c r="F34" s="7" t="s">
        <v>607</v>
      </c>
      <c r="H34" s="7" t="b">
        <v>1</v>
      </c>
      <c r="I34" s="7">
        <v>2017</v>
      </c>
      <c r="J34" s="7">
        <v>2017</v>
      </c>
      <c r="K34" s="7">
        <v>2017</v>
      </c>
      <c r="L34" s="7" t="s">
        <v>57</v>
      </c>
      <c r="M34" s="7">
        <v>1</v>
      </c>
      <c r="N34" s="7">
        <v>1</v>
      </c>
      <c r="O34" s="7">
        <v>0</v>
      </c>
      <c r="P34" s="7">
        <v>1</v>
      </c>
      <c r="Q34" s="7">
        <v>1</v>
      </c>
      <c r="R34" s="7">
        <v>1</v>
      </c>
      <c r="S34" s="7">
        <v>0</v>
      </c>
      <c r="T34" s="9">
        <v>0</v>
      </c>
      <c r="U34" s="7">
        <v>0</v>
      </c>
      <c r="V34" s="7">
        <v>1</v>
      </c>
      <c r="W34" s="8"/>
    </row>
    <row r="35" spans="1:23" x14ac:dyDescent="0.2">
      <c r="A35" s="7" t="s">
        <v>786</v>
      </c>
      <c r="B35" s="7" t="s">
        <v>12</v>
      </c>
      <c r="C35" s="7" t="s">
        <v>40</v>
      </c>
      <c r="D35" s="7" t="s">
        <v>634</v>
      </c>
      <c r="F35" s="7" t="s">
        <v>72</v>
      </c>
      <c r="H35" s="7" t="b">
        <v>0</v>
      </c>
      <c r="I35" s="7">
        <v>2010</v>
      </c>
      <c r="J35" s="7">
        <v>2005</v>
      </c>
      <c r="K35" s="7">
        <v>2010</v>
      </c>
      <c r="L35" s="7" t="s">
        <v>62</v>
      </c>
      <c r="M35" s="7">
        <v>1</v>
      </c>
      <c r="N35" s="7">
        <v>1</v>
      </c>
      <c r="O35" s="7">
        <v>0</v>
      </c>
      <c r="P35" s="7">
        <v>0</v>
      </c>
      <c r="Q35" s="7">
        <v>0</v>
      </c>
      <c r="R35" s="7">
        <v>1</v>
      </c>
      <c r="S35" s="7">
        <v>0</v>
      </c>
      <c r="T35" s="9">
        <v>0</v>
      </c>
      <c r="U35" s="7">
        <v>0</v>
      </c>
      <c r="V35" s="7">
        <v>1</v>
      </c>
      <c r="W35" s="8"/>
    </row>
    <row r="36" spans="1:23" x14ac:dyDescent="0.2">
      <c r="A36" s="7" t="s">
        <v>786</v>
      </c>
      <c r="B36" s="7" t="s">
        <v>14</v>
      </c>
      <c r="C36" s="7" t="s">
        <v>42</v>
      </c>
      <c r="D36" s="7" t="s">
        <v>635</v>
      </c>
      <c r="F36" s="7" t="s">
        <v>607</v>
      </c>
      <c r="H36" s="7" t="b">
        <v>1</v>
      </c>
      <c r="I36" s="7">
        <v>2017</v>
      </c>
      <c r="J36" s="7">
        <v>2001</v>
      </c>
      <c r="K36" s="7">
        <v>2017</v>
      </c>
      <c r="L36" s="7" t="s">
        <v>62</v>
      </c>
      <c r="M36" s="7">
        <v>1</v>
      </c>
      <c r="N36" s="7">
        <v>1</v>
      </c>
      <c r="O36" s="7">
        <v>0</v>
      </c>
      <c r="P36" s="7">
        <v>0</v>
      </c>
      <c r="Q36" s="7">
        <v>0</v>
      </c>
      <c r="R36" s="7">
        <v>1</v>
      </c>
      <c r="S36" s="7">
        <v>0</v>
      </c>
      <c r="T36" s="9">
        <v>1</v>
      </c>
      <c r="U36" s="7">
        <v>0</v>
      </c>
      <c r="V36" s="7">
        <v>0</v>
      </c>
      <c r="W36" s="16" t="s">
        <v>629</v>
      </c>
    </row>
    <row r="37" spans="1:23" ht="22.5" x14ac:dyDescent="0.2">
      <c r="A37" s="7" t="s">
        <v>786</v>
      </c>
      <c r="B37" s="7" t="s">
        <v>16</v>
      </c>
      <c r="C37" s="7" t="s">
        <v>44</v>
      </c>
      <c r="D37" s="7" t="s">
        <v>635</v>
      </c>
      <c r="F37" s="7" t="s">
        <v>607</v>
      </c>
      <c r="H37" s="7" t="b">
        <v>1</v>
      </c>
      <c r="I37" s="7">
        <v>2018</v>
      </c>
      <c r="J37" s="7">
        <v>2015</v>
      </c>
      <c r="K37" s="7">
        <v>2018</v>
      </c>
      <c r="L37" s="7" t="s">
        <v>67</v>
      </c>
      <c r="M37" s="7">
        <v>0</v>
      </c>
      <c r="N37" s="7">
        <v>1</v>
      </c>
      <c r="O37" s="7">
        <v>1</v>
      </c>
      <c r="P37" s="7">
        <v>0</v>
      </c>
      <c r="Q37" s="7">
        <v>0</v>
      </c>
      <c r="R37" s="7">
        <v>1</v>
      </c>
      <c r="S37" s="7">
        <v>0</v>
      </c>
      <c r="T37" s="9">
        <v>0</v>
      </c>
      <c r="U37" s="7">
        <v>0</v>
      </c>
      <c r="V37" s="7">
        <v>0</v>
      </c>
    </row>
    <row r="38" spans="1:23" x14ac:dyDescent="0.2">
      <c r="A38" s="7" t="s">
        <v>786</v>
      </c>
      <c r="B38" s="7" t="s">
        <v>18</v>
      </c>
      <c r="C38" s="7" t="s">
        <v>46</v>
      </c>
      <c r="D38" s="7" t="s">
        <v>76</v>
      </c>
      <c r="F38" s="7" t="s">
        <v>72</v>
      </c>
      <c r="G38" s="7">
        <v>49197</v>
      </c>
      <c r="H38" s="7" t="b">
        <v>1</v>
      </c>
      <c r="I38" s="7" t="s">
        <v>137</v>
      </c>
      <c r="J38" s="7">
        <v>2006</v>
      </c>
      <c r="K38" s="7">
        <v>2017</v>
      </c>
      <c r="L38" s="7" t="s">
        <v>69</v>
      </c>
      <c r="M38" s="7">
        <v>1</v>
      </c>
      <c r="N38" s="7">
        <v>1</v>
      </c>
      <c r="O38" s="7">
        <v>1</v>
      </c>
      <c r="P38" s="7">
        <v>1</v>
      </c>
      <c r="Q38" s="7">
        <v>1</v>
      </c>
      <c r="R38" s="7">
        <v>1</v>
      </c>
      <c r="S38" s="7">
        <v>0</v>
      </c>
      <c r="T38" s="9">
        <v>0</v>
      </c>
      <c r="U38" s="7">
        <v>1</v>
      </c>
      <c r="V38" s="7">
        <v>1</v>
      </c>
      <c r="W38" s="8"/>
    </row>
    <row r="39" spans="1:23" x14ac:dyDescent="0.2">
      <c r="A39" s="7" t="s">
        <v>786</v>
      </c>
      <c r="B39" s="7" t="s">
        <v>18</v>
      </c>
      <c r="C39" s="7" t="s">
        <v>46</v>
      </c>
      <c r="D39" s="7" t="s">
        <v>634</v>
      </c>
      <c r="F39" s="7" t="s">
        <v>72</v>
      </c>
      <c r="G39" s="7">
        <v>49197</v>
      </c>
      <c r="H39" s="7" t="b">
        <v>1</v>
      </c>
      <c r="I39" s="7" t="s">
        <v>137</v>
      </c>
      <c r="J39" s="7">
        <v>2006</v>
      </c>
      <c r="K39" s="7">
        <v>2017</v>
      </c>
      <c r="L39" s="7" t="s">
        <v>69</v>
      </c>
      <c r="M39" s="7">
        <v>1</v>
      </c>
      <c r="N39" s="7">
        <v>1</v>
      </c>
      <c r="O39" s="7">
        <v>1</v>
      </c>
      <c r="P39" s="7">
        <v>1</v>
      </c>
      <c r="Q39" s="7">
        <v>1</v>
      </c>
      <c r="R39" s="7">
        <v>1</v>
      </c>
      <c r="S39" s="7">
        <v>0</v>
      </c>
      <c r="T39" s="9">
        <v>0</v>
      </c>
      <c r="U39" s="7">
        <v>1</v>
      </c>
      <c r="V39" s="7">
        <v>1</v>
      </c>
      <c r="W39" s="8"/>
    </row>
    <row r="40" spans="1:23" ht="22.5" x14ac:dyDescent="0.2">
      <c r="A40" s="7" t="s">
        <v>786</v>
      </c>
      <c r="B40" s="7" t="s">
        <v>18</v>
      </c>
      <c r="C40" s="7" t="s">
        <v>46</v>
      </c>
      <c r="D40" s="7" t="s">
        <v>635</v>
      </c>
      <c r="F40" s="7" t="s">
        <v>72</v>
      </c>
      <c r="G40" s="7">
        <v>49197</v>
      </c>
      <c r="H40" s="7" t="b">
        <v>1</v>
      </c>
      <c r="I40" s="7" t="s">
        <v>137</v>
      </c>
      <c r="J40" s="7">
        <v>2006</v>
      </c>
      <c r="K40" s="7">
        <v>2017</v>
      </c>
      <c r="L40" s="7" t="s">
        <v>69</v>
      </c>
      <c r="M40" s="7">
        <v>1</v>
      </c>
      <c r="N40" s="7">
        <v>1</v>
      </c>
      <c r="O40" s="7">
        <v>1</v>
      </c>
      <c r="P40" s="7">
        <v>1</v>
      </c>
      <c r="Q40" s="7">
        <v>1</v>
      </c>
      <c r="R40" s="7">
        <v>1</v>
      </c>
      <c r="S40" s="7">
        <v>0</v>
      </c>
      <c r="T40" s="9">
        <v>0</v>
      </c>
      <c r="U40" s="7">
        <v>1</v>
      </c>
      <c r="V40" s="7">
        <v>1</v>
      </c>
      <c r="W40" s="8"/>
    </row>
    <row r="41" spans="1:23" ht="45" x14ac:dyDescent="0.2">
      <c r="A41" s="7" t="s">
        <v>786</v>
      </c>
      <c r="B41" s="7" t="s">
        <v>18</v>
      </c>
      <c r="C41" s="7" t="s">
        <v>46</v>
      </c>
      <c r="D41" s="7" t="s">
        <v>75</v>
      </c>
      <c r="F41" s="36" t="s">
        <v>72</v>
      </c>
      <c r="G41" s="7">
        <v>49197</v>
      </c>
      <c r="H41" s="7" t="b">
        <v>1</v>
      </c>
      <c r="I41" s="7" t="s">
        <v>137</v>
      </c>
      <c r="J41" s="7">
        <v>2006</v>
      </c>
      <c r="K41" s="7">
        <v>2017</v>
      </c>
      <c r="L41" s="7" t="s">
        <v>69</v>
      </c>
      <c r="M41" s="7">
        <v>1</v>
      </c>
      <c r="N41" s="7">
        <v>1</v>
      </c>
      <c r="O41" s="7">
        <v>1</v>
      </c>
      <c r="P41" s="7">
        <v>1</v>
      </c>
      <c r="Q41" s="7">
        <v>1</v>
      </c>
      <c r="R41" s="7">
        <v>1</v>
      </c>
      <c r="S41" s="7">
        <v>0</v>
      </c>
      <c r="T41" s="9">
        <v>0</v>
      </c>
      <c r="U41" s="7">
        <v>1</v>
      </c>
      <c r="V41" s="7">
        <v>1</v>
      </c>
      <c r="W41" s="8"/>
    </row>
    <row r="42" spans="1:23" x14ac:dyDescent="0.2">
      <c r="A42" s="7" t="s">
        <v>786</v>
      </c>
      <c r="B42" s="36" t="s">
        <v>19</v>
      </c>
      <c r="C42" s="36" t="s">
        <v>47</v>
      </c>
      <c r="D42" s="7" t="s">
        <v>635</v>
      </c>
      <c r="E42" s="36"/>
      <c r="F42" s="7" t="s">
        <v>607</v>
      </c>
      <c r="G42" s="36"/>
      <c r="H42" s="36" t="b">
        <v>1</v>
      </c>
      <c r="I42" s="36">
        <v>2017</v>
      </c>
      <c r="J42" s="36">
        <v>2005</v>
      </c>
      <c r="K42" s="36">
        <v>2017</v>
      </c>
      <c r="L42" s="36" t="s">
        <v>62</v>
      </c>
      <c r="M42" s="36">
        <v>0</v>
      </c>
      <c r="N42" s="36">
        <v>1</v>
      </c>
      <c r="O42" s="36">
        <v>0</v>
      </c>
      <c r="P42" s="36">
        <v>0</v>
      </c>
      <c r="Q42" s="36">
        <v>0</v>
      </c>
      <c r="R42" s="36">
        <v>1</v>
      </c>
      <c r="S42" s="36">
        <v>0</v>
      </c>
      <c r="T42" s="37">
        <v>0</v>
      </c>
      <c r="U42" s="36">
        <v>0</v>
      </c>
      <c r="V42" s="36">
        <v>0</v>
      </c>
    </row>
    <row r="43" spans="1:23" ht="22.5" x14ac:dyDescent="0.2">
      <c r="A43" s="21" t="s">
        <v>789</v>
      </c>
      <c r="B43" s="21" t="s">
        <v>580</v>
      </c>
      <c r="C43" s="21"/>
      <c r="D43" s="21" t="s">
        <v>76</v>
      </c>
      <c r="E43" s="21" t="s">
        <v>516</v>
      </c>
      <c r="F43" s="30"/>
      <c r="G43" s="21"/>
      <c r="H43" s="24" t="b">
        <v>0</v>
      </c>
      <c r="I43" s="21"/>
      <c r="J43" s="30"/>
      <c r="K43" s="30"/>
      <c r="L43" s="30"/>
      <c r="M43" s="30">
        <v>0</v>
      </c>
      <c r="N43" s="21">
        <v>0</v>
      </c>
      <c r="O43" s="21">
        <v>0</v>
      </c>
      <c r="P43" s="21">
        <v>0</v>
      </c>
      <c r="Q43" s="21">
        <v>0</v>
      </c>
      <c r="R43" s="21">
        <v>0</v>
      </c>
      <c r="S43" s="21">
        <v>0</v>
      </c>
      <c r="T43" s="22">
        <v>0</v>
      </c>
      <c r="U43" s="21">
        <v>0</v>
      </c>
      <c r="V43" s="21">
        <v>0</v>
      </c>
      <c r="W43" s="16"/>
    </row>
    <row r="44" spans="1:23" x14ac:dyDescent="0.2">
      <c r="A44" s="21" t="s">
        <v>789</v>
      </c>
      <c r="B44" s="30" t="s">
        <v>581</v>
      </c>
      <c r="C44" s="21"/>
      <c r="D44" s="21"/>
      <c r="E44" s="21" t="s">
        <v>516</v>
      </c>
      <c r="F44" s="30"/>
      <c r="G44" s="21"/>
      <c r="H44" s="24" t="b">
        <v>0</v>
      </c>
      <c r="I44" s="21"/>
      <c r="J44" s="30"/>
      <c r="K44" s="30"/>
      <c r="L44" s="30"/>
      <c r="M44" s="21">
        <v>0</v>
      </c>
      <c r="N44" s="21">
        <v>0</v>
      </c>
      <c r="O44" s="21">
        <v>0</v>
      </c>
      <c r="P44" s="21">
        <v>0</v>
      </c>
      <c r="Q44" s="21">
        <v>0</v>
      </c>
      <c r="R44" s="21">
        <v>0</v>
      </c>
      <c r="S44" s="21">
        <v>0</v>
      </c>
      <c r="T44" s="22">
        <v>0</v>
      </c>
      <c r="U44" s="21">
        <v>0</v>
      </c>
      <c r="V44" s="21">
        <v>0</v>
      </c>
      <c r="W44" s="16"/>
    </row>
    <row r="45" spans="1:23" x14ac:dyDescent="0.2">
      <c r="A45" s="21" t="s">
        <v>789</v>
      </c>
      <c r="B45" s="21" t="s">
        <v>585</v>
      </c>
      <c r="C45" s="21" t="s">
        <v>586</v>
      </c>
      <c r="D45" s="21" t="s">
        <v>76</v>
      </c>
      <c r="E45" s="21" t="s">
        <v>516</v>
      </c>
      <c r="F45" s="30"/>
      <c r="G45" s="21"/>
      <c r="H45" s="24" t="b">
        <v>0</v>
      </c>
      <c r="I45" s="21"/>
      <c r="J45" s="30"/>
      <c r="K45" s="30">
        <v>2019</v>
      </c>
      <c r="L45" s="30"/>
      <c r="M45" s="21">
        <v>0</v>
      </c>
      <c r="N45" s="21">
        <v>0</v>
      </c>
      <c r="O45" s="21">
        <v>0</v>
      </c>
      <c r="P45" s="21">
        <v>0</v>
      </c>
      <c r="Q45" s="21">
        <v>0</v>
      </c>
      <c r="R45" s="21">
        <v>0</v>
      </c>
      <c r="S45" s="21">
        <v>0</v>
      </c>
      <c r="T45" s="22">
        <v>0</v>
      </c>
      <c r="U45" s="21">
        <v>0</v>
      </c>
      <c r="V45" s="21">
        <v>0</v>
      </c>
      <c r="W45" s="20" t="s">
        <v>587</v>
      </c>
    </row>
    <row r="46" spans="1:23" ht="33.75" x14ac:dyDescent="0.2">
      <c r="A46" s="21" t="s">
        <v>789</v>
      </c>
      <c r="B46" s="14" t="s">
        <v>588</v>
      </c>
      <c r="C46" s="14" t="s">
        <v>589</v>
      </c>
      <c r="D46" s="14" t="s">
        <v>76</v>
      </c>
      <c r="E46" s="14" t="s">
        <v>516</v>
      </c>
      <c r="F46" s="19"/>
      <c r="G46" s="14"/>
      <c r="H46" s="7" t="b">
        <v>0</v>
      </c>
      <c r="I46" s="14"/>
      <c r="J46" s="19"/>
      <c r="K46" s="19">
        <v>2019</v>
      </c>
      <c r="L46" s="19"/>
      <c r="M46" s="14">
        <v>0</v>
      </c>
      <c r="N46" s="14">
        <v>0</v>
      </c>
      <c r="O46" s="14">
        <v>0</v>
      </c>
      <c r="P46" s="14">
        <v>0</v>
      </c>
      <c r="Q46" s="14">
        <v>0</v>
      </c>
      <c r="R46" s="14">
        <v>0</v>
      </c>
      <c r="S46" s="14">
        <v>0</v>
      </c>
      <c r="T46" s="15">
        <v>0</v>
      </c>
      <c r="U46" s="14">
        <v>0</v>
      </c>
      <c r="V46" s="14">
        <v>0</v>
      </c>
      <c r="W46" s="20" t="s">
        <v>590</v>
      </c>
    </row>
    <row r="47" spans="1:23" x14ac:dyDescent="0.2">
      <c r="A47" s="21" t="s">
        <v>789</v>
      </c>
      <c r="B47" s="14" t="s">
        <v>591</v>
      </c>
      <c r="C47" s="14" t="s">
        <v>592</v>
      </c>
      <c r="D47" s="14" t="s">
        <v>76</v>
      </c>
      <c r="E47" s="14" t="s">
        <v>516</v>
      </c>
      <c r="F47" s="19"/>
      <c r="G47" s="14"/>
      <c r="H47" s="7" t="b">
        <v>0</v>
      </c>
      <c r="I47" s="14"/>
      <c r="J47" s="19"/>
      <c r="K47" s="19">
        <v>2019</v>
      </c>
      <c r="L47" s="19"/>
      <c r="M47" s="14">
        <v>0</v>
      </c>
      <c r="N47" s="14">
        <v>0</v>
      </c>
      <c r="O47" s="14">
        <v>0</v>
      </c>
      <c r="P47" s="14">
        <v>0</v>
      </c>
      <c r="Q47" s="14">
        <v>0</v>
      </c>
      <c r="R47" s="14">
        <v>0</v>
      </c>
      <c r="S47" s="14">
        <v>0</v>
      </c>
      <c r="T47" s="15">
        <v>0</v>
      </c>
      <c r="U47" s="14">
        <v>0</v>
      </c>
      <c r="V47" s="14">
        <v>0</v>
      </c>
      <c r="W47" s="20" t="s">
        <v>593</v>
      </c>
    </row>
    <row r="48" spans="1:23" x14ac:dyDescent="0.2">
      <c r="A48" s="21" t="s">
        <v>789</v>
      </c>
      <c r="B48" s="14" t="s">
        <v>594</v>
      </c>
      <c r="C48" s="14" t="s">
        <v>589</v>
      </c>
      <c r="D48" s="14" t="s">
        <v>76</v>
      </c>
      <c r="E48" s="14" t="s">
        <v>516</v>
      </c>
      <c r="F48" s="19"/>
      <c r="G48" s="14"/>
      <c r="H48" s="7" t="b">
        <v>0</v>
      </c>
      <c r="I48" s="14"/>
      <c r="J48" s="19"/>
      <c r="K48" s="19">
        <v>2019</v>
      </c>
      <c r="L48" s="19"/>
      <c r="M48" s="14">
        <v>0</v>
      </c>
      <c r="N48" s="14">
        <v>0</v>
      </c>
      <c r="O48" s="14">
        <v>0</v>
      </c>
      <c r="P48" s="14">
        <v>0</v>
      </c>
      <c r="Q48" s="14">
        <v>0</v>
      </c>
      <c r="R48" s="14">
        <v>0</v>
      </c>
      <c r="S48" s="14">
        <v>0</v>
      </c>
      <c r="T48" s="15">
        <v>0</v>
      </c>
      <c r="U48" s="14">
        <v>0</v>
      </c>
      <c r="V48" s="14">
        <v>0</v>
      </c>
      <c r="W48" s="20" t="s">
        <v>590</v>
      </c>
    </row>
    <row r="49" spans="1:23" x14ac:dyDescent="0.2">
      <c r="A49" s="21" t="s">
        <v>789</v>
      </c>
      <c r="B49" s="14" t="s">
        <v>595</v>
      </c>
      <c r="C49" s="14" t="s">
        <v>596</v>
      </c>
      <c r="D49" s="14" t="s">
        <v>76</v>
      </c>
      <c r="E49" s="14" t="s">
        <v>237</v>
      </c>
      <c r="F49" s="19"/>
      <c r="G49" s="14"/>
      <c r="H49" s="7" t="b">
        <v>0</v>
      </c>
      <c r="I49" s="14"/>
      <c r="J49" s="19"/>
      <c r="K49" s="19">
        <v>2019</v>
      </c>
      <c r="L49" s="19"/>
      <c r="M49" s="14">
        <v>1</v>
      </c>
      <c r="N49" s="14">
        <v>1</v>
      </c>
      <c r="O49" s="14">
        <v>1</v>
      </c>
      <c r="P49" s="14">
        <v>0</v>
      </c>
      <c r="Q49" s="14">
        <v>0</v>
      </c>
      <c r="R49" s="14">
        <v>0</v>
      </c>
      <c r="S49" s="14">
        <v>0</v>
      </c>
      <c r="T49" s="15">
        <v>0</v>
      </c>
      <c r="U49" s="14">
        <v>0</v>
      </c>
      <c r="V49" s="14">
        <v>0</v>
      </c>
      <c r="W49" s="20" t="s">
        <v>597</v>
      </c>
    </row>
    <row r="50" spans="1:23" x14ac:dyDescent="0.2">
      <c r="A50" s="21" t="s">
        <v>789</v>
      </c>
      <c r="B50" s="14" t="s">
        <v>582</v>
      </c>
      <c r="C50" s="14" t="s">
        <v>583</v>
      </c>
      <c r="D50" s="14" t="s">
        <v>634</v>
      </c>
      <c r="E50" s="14" t="s">
        <v>516</v>
      </c>
      <c r="F50" s="7" t="s">
        <v>607</v>
      </c>
      <c r="G50" s="14"/>
      <c r="H50" s="7" t="b">
        <v>0</v>
      </c>
      <c r="I50" s="14"/>
      <c r="J50" s="19"/>
      <c r="K50" s="68">
        <v>2019</v>
      </c>
      <c r="L50" s="19"/>
      <c r="M50" s="14">
        <v>0</v>
      </c>
      <c r="N50" s="14">
        <v>1</v>
      </c>
      <c r="O50" s="14">
        <v>0</v>
      </c>
      <c r="P50" s="14">
        <v>0</v>
      </c>
      <c r="Q50" s="14">
        <v>0</v>
      </c>
      <c r="R50" s="14">
        <v>0</v>
      </c>
      <c r="S50" s="14">
        <v>0</v>
      </c>
      <c r="T50" s="15">
        <v>0</v>
      </c>
      <c r="U50" s="14">
        <v>0</v>
      </c>
      <c r="V50" s="14">
        <v>0</v>
      </c>
      <c r="W50" s="20" t="s">
        <v>584</v>
      </c>
    </row>
    <row r="51" spans="1:23" x14ac:dyDescent="0.2">
      <c r="A51" s="36" t="s">
        <v>174</v>
      </c>
      <c r="B51" s="36" t="s">
        <v>136</v>
      </c>
      <c r="C51" s="36" t="s">
        <v>136</v>
      </c>
      <c r="D51" s="36" t="s">
        <v>635</v>
      </c>
      <c r="E51" s="36"/>
      <c r="F51" s="36" t="s">
        <v>72</v>
      </c>
      <c r="G51" s="36">
        <v>12612</v>
      </c>
      <c r="H51" s="36" t="b">
        <v>0</v>
      </c>
      <c r="I51" s="66"/>
      <c r="J51" s="36">
        <v>2003</v>
      </c>
      <c r="K51" s="36">
        <v>2019</v>
      </c>
      <c r="L51" s="36" t="s">
        <v>62</v>
      </c>
      <c r="M51" s="36">
        <v>1</v>
      </c>
      <c r="N51" s="36">
        <v>1</v>
      </c>
      <c r="O51" s="36">
        <v>1</v>
      </c>
      <c r="P51" s="36">
        <v>1</v>
      </c>
      <c r="Q51" s="36">
        <v>0</v>
      </c>
      <c r="R51" s="36">
        <v>1</v>
      </c>
      <c r="S51" s="36">
        <v>0</v>
      </c>
      <c r="T51" s="37">
        <v>0</v>
      </c>
      <c r="U51" s="36">
        <v>0</v>
      </c>
      <c r="V51" s="36">
        <v>1</v>
      </c>
      <c r="W51" s="8"/>
    </row>
    <row r="52" spans="1:23" x14ac:dyDescent="0.2">
      <c r="A52" s="36" t="s">
        <v>174</v>
      </c>
      <c r="B52" s="36" t="s">
        <v>136</v>
      </c>
      <c r="C52" s="36" t="s">
        <v>136</v>
      </c>
      <c r="D52" s="36" t="s">
        <v>75</v>
      </c>
      <c r="E52" s="36"/>
      <c r="F52" s="36" t="s">
        <v>72</v>
      </c>
      <c r="G52" s="36">
        <v>12612</v>
      </c>
      <c r="H52" s="36" t="b">
        <v>0</v>
      </c>
      <c r="I52" s="66"/>
      <c r="J52" s="36">
        <v>2003</v>
      </c>
      <c r="K52" s="36">
        <v>2019</v>
      </c>
      <c r="L52" s="36" t="s">
        <v>62</v>
      </c>
      <c r="M52" s="36">
        <v>1</v>
      </c>
      <c r="N52" s="36">
        <v>1</v>
      </c>
      <c r="O52" s="36">
        <v>1</v>
      </c>
      <c r="P52" s="36">
        <v>1</v>
      </c>
      <c r="Q52" s="36">
        <v>0</v>
      </c>
      <c r="R52" s="36">
        <v>1</v>
      </c>
      <c r="S52" s="36">
        <v>0</v>
      </c>
      <c r="T52" s="37">
        <v>0</v>
      </c>
      <c r="U52" s="36">
        <v>0</v>
      </c>
      <c r="V52" s="36">
        <v>1</v>
      </c>
      <c r="W52" s="8"/>
    </row>
    <row r="53" spans="1:23" x14ac:dyDescent="0.2">
      <c r="A53" s="36" t="s">
        <v>174</v>
      </c>
      <c r="B53" s="36" t="s">
        <v>136</v>
      </c>
      <c r="C53" s="36" t="s">
        <v>136</v>
      </c>
      <c r="D53" s="36" t="s">
        <v>76</v>
      </c>
      <c r="E53" s="36"/>
      <c r="F53" s="36" t="s">
        <v>72</v>
      </c>
      <c r="G53" s="36">
        <v>12612</v>
      </c>
      <c r="H53" s="7" t="b">
        <v>0</v>
      </c>
      <c r="I53" s="66"/>
      <c r="J53" s="36">
        <v>2003</v>
      </c>
      <c r="K53" s="36">
        <v>2019</v>
      </c>
      <c r="L53" s="36" t="s">
        <v>62</v>
      </c>
      <c r="M53" s="36">
        <v>1</v>
      </c>
      <c r="N53" s="36">
        <v>1</v>
      </c>
      <c r="O53" s="36">
        <v>1</v>
      </c>
      <c r="P53" s="36">
        <v>1</v>
      </c>
      <c r="Q53" s="36">
        <v>0</v>
      </c>
      <c r="R53" s="36">
        <v>1</v>
      </c>
      <c r="S53" s="36">
        <v>0</v>
      </c>
      <c r="T53" s="37">
        <v>0</v>
      </c>
      <c r="U53" s="36">
        <v>0</v>
      </c>
      <c r="V53" s="36">
        <v>1</v>
      </c>
      <c r="W53" s="8"/>
    </row>
    <row r="54" spans="1:23" ht="33.75" x14ac:dyDescent="0.2">
      <c r="A54" s="7" t="s">
        <v>174</v>
      </c>
      <c r="B54" s="7" t="s">
        <v>136</v>
      </c>
      <c r="C54" s="7" t="s">
        <v>136</v>
      </c>
      <c r="D54" s="7" t="s">
        <v>175</v>
      </c>
      <c r="F54" s="7" t="s">
        <v>72</v>
      </c>
      <c r="G54" s="7">
        <v>12612</v>
      </c>
      <c r="H54" s="7" t="b">
        <v>0</v>
      </c>
      <c r="I54" s="18"/>
      <c r="J54" s="7">
        <v>2003</v>
      </c>
      <c r="K54" s="7">
        <v>2019</v>
      </c>
      <c r="L54" s="7" t="s">
        <v>62</v>
      </c>
      <c r="M54" s="7">
        <v>1</v>
      </c>
      <c r="N54" s="7">
        <v>1</v>
      </c>
      <c r="O54" s="7">
        <v>1</v>
      </c>
      <c r="P54" s="7">
        <v>1</v>
      </c>
      <c r="Q54" s="7">
        <v>0</v>
      </c>
      <c r="R54" s="7">
        <v>1</v>
      </c>
      <c r="S54" s="7">
        <v>0</v>
      </c>
      <c r="T54" s="9">
        <v>0</v>
      </c>
      <c r="U54" s="7">
        <v>0</v>
      </c>
      <c r="V54" s="7">
        <v>1</v>
      </c>
      <c r="W54" s="8"/>
    </row>
    <row r="55" spans="1:23" x14ac:dyDescent="0.2">
      <c r="A55" s="7" t="s">
        <v>154</v>
      </c>
      <c r="B55" s="7" t="s">
        <v>134</v>
      </c>
      <c r="C55" s="7" t="s">
        <v>313</v>
      </c>
      <c r="D55" s="7" t="s">
        <v>75</v>
      </c>
      <c r="F55" s="7" t="s">
        <v>72</v>
      </c>
      <c r="G55" s="7">
        <v>35000</v>
      </c>
      <c r="H55" s="7" t="b">
        <v>0</v>
      </c>
      <c r="I55" s="18">
        <v>43709</v>
      </c>
      <c r="J55" s="7">
        <v>2017</v>
      </c>
      <c r="K55" s="7">
        <v>2019</v>
      </c>
      <c r="L55" s="7" t="s">
        <v>58</v>
      </c>
      <c r="M55" s="7">
        <v>1</v>
      </c>
      <c r="N55" s="7">
        <v>1</v>
      </c>
      <c r="O55" s="7">
        <v>1</v>
      </c>
      <c r="P55" s="7">
        <v>1</v>
      </c>
      <c r="Q55" s="7">
        <v>1</v>
      </c>
      <c r="R55" s="7">
        <v>1</v>
      </c>
      <c r="S55" s="7">
        <v>0</v>
      </c>
      <c r="T55" s="9">
        <v>0</v>
      </c>
      <c r="U55" s="7">
        <v>1</v>
      </c>
      <c r="V55" s="7">
        <v>1</v>
      </c>
      <c r="W55" s="8"/>
    </row>
    <row r="56" spans="1:23" x14ac:dyDescent="0.2">
      <c r="A56" s="7" t="s">
        <v>154</v>
      </c>
      <c r="B56" s="7" t="s">
        <v>134</v>
      </c>
      <c r="C56" s="7" t="s">
        <v>313</v>
      </c>
      <c r="D56" s="7" t="s">
        <v>635</v>
      </c>
      <c r="F56" s="7" t="s">
        <v>72</v>
      </c>
      <c r="G56" s="7">
        <v>35000</v>
      </c>
      <c r="H56" s="7" t="b">
        <v>0</v>
      </c>
      <c r="I56" s="18">
        <v>43709</v>
      </c>
      <c r="J56" s="7">
        <v>2017</v>
      </c>
      <c r="K56" s="7">
        <v>2019</v>
      </c>
      <c r="L56" s="7" t="s">
        <v>58</v>
      </c>
      <c r="M56" s="7">
        <v>1</v>
      </c>
      <c r="N56" s="7">
        <v>1</v>
      </c>
      <c r="O56" s="7">
        <v>1</v>
      </c>
      <c r="P56" s="7">
        <v>1</v>
      </c>
      <c r="Q56" s="7">
        <v>1</v>
      </c>
      <c r="R56" s="7">
        <v>1</v>
      </c>
      <c r="S56" s="7">
        <v>0</v>
      </c>
      <c r="T56" s="9">
        <v>0</v>
      </c>
      <c r="U56" s="7">
        <v>1</v>
      </c>
      <c r="V56" s="7">
        <v>1</v>
      </c>
      <c r="W56" s="8"/>
    </row>
    <row r="57" spans="1:23" x14ac:dyDescent="0.2">
      <c r="A57" s="7" t="s">
        <v>154</v>
      </c>
      <c r="B57" s="7" t="s">
        <v>134</v>
      </c>
      <c r="C57" s="7" t="s">
        <v>313</v>
      </c>
      <c r="D57" s="7" t="s">
        <v>634</v>
      </c>
      <c r="F57" s="7" t="s">
        <v>72</v>
      </c>
      <c r="G57" s="7">
        <v>35000</v>
      </c>
      <c r="H57" s="7" t="b">
        <v>0</v>
      </c>
      <c r="I57" s="18">
        <v>43709</v>
      </c>
      <c r="J57" s="7">
        <v>2017</v>
      </c>
      <c r="K57" s="7">
        <v>2019</v>
      </c>
      <c r="L57" s="7" t="s">
        <v>58</v>
      </c>
      <c r="M57" s="7">
        <v>1</v>
      </c>
      <c r="N57" s="7">
        <v>1</v>
      </c>
      <c r="O57" s="7">
        <v>1</v>
      </c>
      <c r="P57" s="7">
        <v>1</v>
      </c>
      <c r="Q57" s="7">
        <v>1</v>
      </c>
      <c r="R57" s="7">
        <v>1</v>
      </c>
      <c r="S57" s="7">
        <v>0</v>
      </c>
      <c r="T57" s="9">
        <v>0</v>
      </c>
      <c r="U57" s="7">
        <v>1</v>
      </c>
      <c r="V57" s="7">
        <v>1</v>
      </c>
      <c r="W57" s="8"/>
    </row>
    <row r="58" spans="1:23" x14ac:dyDescent="0.2">
      <c r="A58" s="7" t="s">
        <v>345</v>
      </c>
      <c r="B58" s="7" t="s">
        <v>346</v>
      </c>
      <c r="C58" s="7" t="s">
        <v>347</v>
      </c>
      <c r="D58" s="7" t="s">
        <v>634</v>
      </c>
      <c r="F58" s="7" t="s">
        <v>607</v>
      </c>
      <c r="H58" s="7" t="b">
        <v>0</v>
      </c>
      <c r="I58" s="7">
        <v>2019</v>
      </c>
      <c r="K58" s="7">
        <v>2019</v>
      </c>
      <c r="L58" s="7" t="s">
        <v>65</v>
      </c>
      <c r="M58" s="7">
        <v>1</v>
      </c>
      <c r="N58" s="7">
        <v>1</v>
      </c>
      <c r="O58" s="7">
        <v>0</v>
      </c>
      <c r="P58" s="7">
        <v>0</v>
      </c>
      <c r="Q58" s="7">
        <v>0</v>
      </c>
      <c r="R58" s="7">
        <v>0</v>
      </c>
      <c r="S58" s="7">
        <v>0</v>
      </c>
      <c r="T58" s="9">
        <v>0</v>
      </c>
      <c r="U58" s="7">
        <v>0</v>
      </c>
      <c r="V58" s="7">
        <v>0</v>
      </c>
      <c r="W58" s="8" t="s">
        <v>348</v>
      </c>
    </row>
    <row r="59" spans="1:23" x14ac:dyDescent="0.2">
      <c r="A59" s="7" t="s">
        <v>342</v>
      </c>
      <c r="B59" s="7" t="s">
        <v>341</v>
      </c>
      <c r="C59" s="7" t="s">
        <v>343</v>
      </c>
      <c r="D59" s="7" t="s">
        <v>75</v>
      </c>
      <c r="F59" s="7" t="s">
        <v>72</v>
      </c>
      <c r="G59" s="7" t="s">
        <v>344</v>
      </c>
      <c r="H59" s="7" t="b">
        <v>0</v>
      </c>
      <c r="I59" s="18">
        <v>43405</v>
      </c>
      <c r="J59" s="7">
        <v>1980</v>
      </c>
      <c r="K59" s="7">
        <v>2018</v>
      </c>
      <c r="L59" s="7" t="s">
        <v>328</v>
      </c>
      <c r="M59" s="7">
        <v>0</v>
      </c>
      <c r="N59" s="7">
        <v>0</v>
      </c>
      <c r="O59" s="7">
        <v>0</v>
      </c>
      <c r="P59" s="7">
        <v>0</v>
      </c>
      <c r="Q59" s="7">
        <v>0</v>
      </c>
      <c r="R59" s="7">
        <v>0</v>
      </c>
      <c r="S59" s="7">
        <v>0</v>
      </c>
      <c r="T59" s="9">
        <v>1</v>
      </c>
      <c r="U59" s="7">
        <v>0</v>
      </c>
      <c r="V59" s="7">
        <v>0</v>
      </c>
      <c r="W59" s="7" t="s">
        <v>783</v>
      </c>
    </row>
    <row r="60" spans="1:23" x14ac:dyDescent="0.2">
      <c r="A60" s="7" t="s">
        <v>342</v>
      </c>
      <c r="B60" s="7" t="s">
        <v>341</v>
      </c>
      <c r="C60" s="7" t="s">
        <v>343</v>
      </c>
      <c r="D60" s="7" t="s">
        <v>175</v>
      </c>
      <c r="F60" s="24" t="s">
        <v>72</v>
      </c>
      <c r="G60" s="7" t="s">
        <v>344</v>
      </c>
      <c r="H60" s="7" t="b">
        <v>0</v>
      </c>
      <c r="I60" s="18">
        <v>43405</v>
      </c>
      <c r="J60" s="7">
        <v>1980</v>
      </c>
      <c r="K60" s="7">
        <v>2018</v>
      </c>
      <c r="L60" s="7" t="s">
        <v>328</v>
      </c>
      <c r="M60" s="7">
        <v>0</v>
      </c>
      <c r="N60" s="7">
        <v>0</v>
      </c>
      <c r="O60" s="7">
        <v>0</v>
      </c>
      <c r="P60" s="7">
        <v>0</v>
      </c>
      <c r="Q60" s="7">
        <v>0</v>
      </c>
      <c r="R60" s="7">
        <v>0</v>
      </c>
      <c r="S60" s="7">
        <v>0</v>
      </c>
      <c r="T60" s="9">
        <v>1</v>
      </c>
      <c r="U60" s="7">
        <v>0</v>
      </c>
      <c r="V60" s="7">
        <v>0</v>
      </c>
      <c r="W60" s="7" t="s">
        <v>783</v>
      </c>
    </row>
    <row r="61" spans="1:23" ht="33.75" x14ac:dyDescent="0.2">
      <c r="A61" s="7" t="s">
        <v>614</v>
      </c>
      <c r="B61" s="7" t="s">
        <v>615</v>
      </c>
      <c r="C61" s="7" t="s">
        <v>616</v>
      </c>
      <c r="D61" s="7" t="s">
        <v>635</v>
      </c>
      <c r="F61" s="24" t="s">
        <v>607</v>
      </c>
      <c r="G61" s="7">
        <v>150000</v>
      </c>
      <c r="H61" s="7" t="b">
        <v>0</v>
      </c>
      <c r="I61" s="7" t="s">
        <v>617</v>
      </c>
      <c r="J61" s="7">
        <v>2001</v>
      </c>
      <c r="K61" s="7">
        <v>2020</v>
      </c>
      <c r="L61" s="7" t="s">
        <v>618</v>
      </c>
      <c r="M61" s="7">
        <v>1</v>
      </c>
      <c r="N61" s="7">
        <v>1</v>
      </c>
      <c r="O61" s="7">
        <v>1</v>
      </c>
      <c r="P61" s="7">
        <v>0</v>
      </c>
      <c r="Q61" s="7">
        <v>0</v>
      </c>
      <c r="R61" s="7">
        <v>0</v>
      </c>
      <c r="S61" s="7">
        <v>0</v>
      </c>
      <c r="T61" s="9">
        <v>0</v>
      </c>
      <c r="U61" s="7">
        <v>0</v>
      </c>
      <c r="V61" s="7">
        <v>0</v>
      </c>
      <c r="W61" s="8" t="s">
        <v>619</v>
      </c>
    </row>
    <row r="62" spans="1:23" x14ac:dyDescent="0.2">
      <c r="A62" s="7" t="s">
        <v>624</v>
      </c>
      <c r="B62" s="7" t="s">
        <v>630</v>
      </c>
      <c r="C62" s="7" t="s">
        <v>620</v>
      </c>
      <c r="D62" s="7" t="s">
        <v>634</v>
      </c>
      <c r="F62" s="7" t="s">
        <v>621</v>
      </c>
      <c r="H62" s="7" t="b">
        <v>0</v>
      </c>
      <c r="I62" s="7">
        <v>2018</v>
      </c>
      <c r="J62" s="7">
        <v>2006</v>
      </c>
      <c r="K62" s="7">
        <v>2018</v>
      </c>
      <c r="L62" s="7" t="s">
        <v>622</v>
      </c>
      <c r="M62" s="7">
        <v>0</v>
      </c>
      <c r="N62" s="7">
        <v>0</v>
      </c>
      <c r="O62" s="7">
        <v>1</v>
      </c>
      <c r="P62" s="7">
        <v>0</v>
      </c>
      <c r="Q62" s="7">
        <v>0</v>
      </c>
      <c r="R62" s="7">
        <v>0</v>
      </c>
      <c r="S62" s="7">
        <v>0</v>
      </c>
      <c r="T62" s="9">
        <v>0</v>
      </c>
      <c r="U62" s="7">
        <v>0</v>
      </c>
      <c r="V62" s="7">
        <v>0</v>
      </c>
    </row>
    <row r="63" spans="1:23" x14ac:dyDescent="0.2">
      <c r="A63" s="7" t="s">
        <v>624</v>
      </c>
      <c r="B63" s="7" t="s">
        <v>631</v>
      </c>
      <c r="C63" s="7" t="s">
        <v>623</v>
      </c>
      <c r="D63" s="7" t="s">
        <v>635</v>
      </c>
      <c r="F63" s="7" t="s">
        <v>621</v>
      </c>
      <c r="H63" s="7" t="b">
        <v>0</v>
      </c>
      <c r="I63" s="7">
        <v>2019</v>
      </c>
      <c r="J63" s="7">
        <v>2008</v>
      </c>
      <c r="K63" s="7">
        <v>2019</v>
      </c>
      <c r="L63" s="7" t="s">
        <v>622</v>
      </c>
      <c r="M63" s="7">
        <v>0</v>
      </c>
      <c r="N63" s="7">
        <v>1</v>
      </c>
      <c r="O63" s="7">
        <v>0</v>
      </c>
      <c r="P63" s="7">
        <v>0</v>
      </c>
      <c r="Q63" s="7">
        <v>0</v>
      </c>
      <c r="R63" s="7">
        <v>0</v>
      </c>
      <c r="S63" s="7">
        <v>0</v>
      </c>
      <c r="T63" s="9">
        <v>0</v>
      </c>
      <c r="U63" s="7">
        <v>0</v>
      </c>
      <c r="V63" s="7">
        <v>0</v>
      </c>
    </row>
    <row r="64" spans="1:23" x14ac:dyDescent="0.2">
      <c r="A64" s="7" t="s">
        <v>625</v>
      </c>
      <c r="B64" s="7" t="s">
        <v>626</v>
      </c>
      <c r="C64" s="7" t="s">
        <v>627</v>
      </c>
      <c r="D64" s="7" t="s">
        <v>635</v>
      </c>
      <c r="F64" s="7" t="s">
        <v>607</v>
      </c>
      <c r="G64" s="7" t="s">
        <v>559</v>
      </c>
      <c r="H64" s="7" t="s">
        <v>639</v>
      </c>
      <c r="I64" s="7" t="s">
        <v>340</v>
      </c>
      <c r="J64" s="7">
        <v>2014</v>
      </c>
      <c r="K64" s="7">
        <v>2018</v>
      </c>
      <c r="L64" s="7" t="s">
        <v>628</v>
      </c>
      <c r="M64" s="7">
        <v>1</v>
      </c>
      <c r="N64" s="7">
        <v>1</v>
      </c>
      <c r="O64" s="7">
        <v>1</v>
      </c>
      <c r="P64" s="7">
        <v>0</v>
      </c>
      <c r="Q64" s="7">
        <v>0</v>
      </c>
      <c r="R64" s="7">
        <v>0</v>
      </c>
      <c r="S64" s="7">
        <v>0</v>
      </c>
      <c r="T64" s="9">
        <v>1</v>
      </c>
      <c r="U64" s="9">
        <v>0</v>
      </c>
      <c r="V64" s="7">
        <v>1</v>
      </c>
      <c r="W64" s="8" t="s">
        <v>640</v>
      </c>
    </row>
    <row r="65" spans="1:23" ht="33.75" x14ac:dyDescent="0.2">
      <c r="A65" s="24" t="s">
        <v>625</v>
      </c>
      <c r="B65" s="24" t="s">
        <v>626</v>
      </c>
      <c r="C65" s="24" t="s">
        <v>627</v>
      </c>
      <c r="D65" s="7" t="s">
        <v>634</v>
      </c>
      <c r="E65" s="24"/>
      <c r="F65" s="7" t="s">
        <v>607</v>
      </c>
      <c r="G65" s="24" t="s">
        <v>559</v>
      </c>
      <c r="H65" s="24" t="s">
        <v>639</v>
      </c>
      <c r="I65" s="24" t="s">
        <v>340</v>
      </c>
      <c r="J65" s="24">
        <v>2014</v>
      </c>
      <c r="K65" s="24">
        <v>2018</v>
      </c>
      <c r="L65" s="24" t="s">
        <v>628</v>
      </c>
      <c r="M65" s="24">
        <v>1</v>
      </c>
      <c r="N65" s="24">
        <v>1</v>
      </c>
      <c r="O65" s="24">
        <v>1</v>
      </c>
      <c r="P65" s="24">
        <v>0</v>
      </c>
      <c r="Q65" s="24">
        <v>0</v>
      </c>
      <c r="R65" s="24">
        <v>0</v>
      </c>
      <c r="S65" s="24">
        <v>0</v>
      </c>
      <c r="T65" s="25">
        <v>1</v>
      </c>
      <c r="U65" s="25">
        <v>0</v>
      </c>
      <c r="V65" s="24">
        <v>1</v>
      </c>
      <c r="W65" s="8" t="s">
        <v>640</v>
      </c>
    </row>
    <row r="66" spans="1:23" x14ac:dyDescent="0.2">
      <c r="A66" s="14" t="s">
        <v>155</v>
      </c>
      <c r="B66" s="21" t="s">
        <v>119</v>
      </c>
      <c r="C66" s="21" t="s">
        <v>156</v>
      </c>
      <c r="D66" s="14" t="s">
        <v>638</v>
      </c>
      <c r="E66" s="21"/>
      <c r="F66" s="14" t="s">
        <v>157</v>
      </c>
      <c r="G66" s="21"/>
      <c r="H66" s="21" t="b">
        <v>1</v>
      </c>
      <c r="I66" s="21"/>
      <c r="J66" s="21">
        <v>1993</v>
      </c>
      <c r="K66" s="21">
        <v>2019</v>
      </c>
      <c r="L66" s="21" t="s">
        <v>158</v>
      </c>
      <c r="M66" s="21">
        <v>1</v>
      </c>
      <c r="N66" s="21">
        <v>1</v>
      </c>
      <c r="O66" s="21">
        <v>1</v>
      </c>
      <c r="P66" s="21">
        <v>1</v>
      </c>
      <c r="Q66" s="21">
        <v>1</v>
      </c>
      <c r="R66" s="21">
        <v>0</v>
      </c>
      <c r="S66" s="21">
        <v>0</v>
      </c>
      <c r="T66" s="22">
        <v>0</v>
      </c>
      <c r="U66" s="21">
        <v>0</v>
      </c>
      <c r="V66" s="21">
        <v>0</v>
      </c>
      <c r="W66" s="23" t="s">
        <v>159</v>
      </c>
    </row>
    <row r="67" spans="1:23" x14ac:dyDescent="0.2">
      <c r="A67" s="21" t="s">
        <v>155</v>
      </c>
      <c r="B67" s="21" t="s">
        <v>160</v>
      </c>
      <c r="C67" s="21" t="s">
        <v>161</v>
      </c>
      <c r="D67" s="21" t="s">
        <v>638</v>
      </c>
      <c r="E67" s="21"/>
      <c r="F67" s="14" t="s">
        <v>157</v>
      </c>
      <c r="G67" s="21"/>
      <c r="H67" s="21" t="b">
        <v>1</v>
      </c>
      <c r="I67" s="21"/>
      <c r="J67" s="21">
        <v>2012</v>
      </c>
      <c r="K67" s="21">
        <v>2019</v>
      </c>
      <c r="L67" s="21" t="s">
        <v>158</v>
      </c>
      <c r="M67" s="21">
        <v>1</v>
      </c>
      <c r="N67" s="21">
        <v>1</v>
      </c>
      <c r="O67" s="21">
        <v>0</v>
      </c>
      <c r="P67" s="21">
        <v>1</v>
      </c>
      <c r="Q67" s="21">
        <v>1</v>
      </c>
      <c r="R67" s="21">
        <v>0</v>
      </c>
      <c r="S67" s="21">
        <v>0</v>
      </c>
      <c r="T67" s="22">
        <v>0</v>
      </c>
      <c r="U67" s="21">
        <v>0</v>
      </c>
      <c r="V67" s="21">
        <v>0</v>
      </c>
      <c r="W67" s="16"/>
    </row>
    <row r="68" spans="1:23" x14ac:dyDescent="0.2">
      <c r="A68" s="21" t="s">
        <v>155</v>
      </c>
      <c r="B68" s="21" t="s">
        <v>162</v>
      </c>
      <c r="C68" s="21" t="s">
        <v>163</v>
      </c>
      <c r="D68" s="21" t="s">
        <v>638</v>
      </c>
      <c r="E68" s="21"/>
      <c r="F68" s="21" t="s">
        <v>164</v>
      </c>
      <c r="G68" s="21"/>
      <c r="H68" s="21" t="b">
        <v>0</v>
      </c>
      <c r="I68" s="21"/>
      <c r="J68" s="21">
        <v>2019</v>
      </c>
      <c r="K68" s="21">
        <v>2019</v>
      </c>
      <c r="L68" s="21" t="s">
        <v>158</v>
      </c>
      <c r="M68" s="21">
        <v>0</v>
      </c>
      <c r="N68" s="21">
        <v>0</v>
      </c>
      <c r="O68" s="21">
        <v>0</v>
      </c>
      <c r="P68" s="21">
        <v>0</v>
      </c>
      <c r="Q68" s="21">
        <v>0</v>
      </c>
      <c r="R68" s="21">
        <v>0</v>
      </c>
      <c r="S68" s="21">
        <v>0</v>
      </c>
      <c r="T68" s="22">
        <v>0</v>
      </c>
      <c r="U68" s="21">
        <v>0</v>
      </c>
      <c r="V68" s="21">
        <v>0</v>
      </c>
      <c r="W68" s="14"/>
    </row>
    <row r="69" spans="1:23" x14ac:dyDescent="0.2">
      <c r="A69" s="24" t="s">
        <v>642</v>
      </c>
      <c r="B69" s="24" t="s">
        <v>643</v>
      </c>
      <c r="C69" s="24" t="s">
        <v>644</v>
      </c>
      <c r="D69" s="7" t="s">
        <v>638</v>
      </c>
      <c r="E69" s="24"/>
      <c r="F69" s="7" t="s">
        <v>607</v>
      </c>
      <c r="G69" s="24"/>
      <c r="H69" s="24" t="s">
        <v>645</v>
      </c>
      <c r="I69" s="24" t="s">
        <v>485</v>
      </c>
      <c r="J69" s="24" t="s">
        <v>646</v>
      </c>
      <c r="K69" s="24">
        <v>2020</v>
      </c>
      <c r="L69" s="24" t="s">
        <v>447</v>
      </c>
      <c r="M69" s="24">
        <v>1</v>
      </c>
      <c r="N69" s="24">
        <v>1</v>
      </c>
      <c r="O69" s="24">
        <v>0</v>
      </c>
      <c r="P69" s="24">
        <v>1</v>
      </c>
      <c r="Q69" s="24">
        <v>0</v>
      </c>
      <c r="R69" s="24">
        <v>0</v>
      </c>
      <c r="S69" s="24">
        <v>1</v>
      </c>
      <c r="T69" s="25">
        <v>0</v>
      </c>
      <c r="U69" s="25">
        <v>0</v>
      </c>
      <c r="V69" s="24">
        <v>1</v>
      </c>
      <c r="W69" s="7" t="s">
        <v>647</v>
      </c>
    </row>
    <row r="70" spans="1:23" x14ac:dyDescent="0.2">
      <c r="A70" s="24" t="s">
        <v>642</v>
      </c>
      <c r="B70" s="24" t="s">
        <v>648</v>
      </c>
      <c r="C70" s="24" t="s">
        <v>649</v>
      </c>
      <c r="D70" s="7" t="s">
        <v>638</v>
      </c>
      <c r="E70" s="24"/>
      <c r="F70" s="24" t="s">
        <v>607</v>
      </c>
      <c r="G70" s="24"/>
      <c r="H70" s="24" t="s">
        <v>645</v>
      </c>
      <c r="I70" s="24" t="s">
        <v>485</v>
      </c>
      <c r="J70" s="24"/>
      <c r="K70" s="24">
        <v>2020</v>
      </c>
      <c r="L70" s="24" t="s">
        <v>447</v>
      </c>
      <c r="M70" s="24">
        <v>1</v>
      </c>
      <c r="N70" s="24">
        <v>1</v>
      </c>
      <c r="O70" s="24">
        <v>0</v>
      </c>
      <c r="P70" s="24">
        <v>1</v>
      </c>
      <c r="Q70" s="24">
        <v>1</v>
      </c>
      <c r="R70" s="24">
        <v>0</v>
      </c>
      <c r="S70" s="24">
        <v>0</v>
      </c>
      <c r="T70" s="25">
        <v>0</v>
      </c>
      <c r="U70" s="25">
        <v>0</v>
      </c>
      <c r="V70" s="24">
        <v>1</v>
      </c>
      <c r="W70" s="7" t="s">
        <v>650</v>
      </c>
    </row>
    <row r="71" spans="1:23" x14ac:dyDescent="0.2">
      <c r="A71" s="24" t="s">
        <v>360</v>
      </c>
      <c r="B71" s="24" t="s">
        <v>361</v>
      </c>
      <c r="C71" s="24" t="s">
        <v>362</v>
      </c>
      <c r="D71" s="24" t="s">
        <v>635</v>
      </c>
      <c r="E71" s="24"/>
      <c r="F71" s="21" t="s">
        <v>157</v>
      </c>
      <c r="G71" s="24" t="s">
        <v>363</v>
      </c>
      <c r="H71" s="24" t="b">
        <v>0</v>
      </c>
      <c r="I71" s="24" t="s">
        <v>364</v>
      </c>
      <c r="J71" s="24">
        <v>2018</v>
      </c>
      <c r="K71" s="24">
        <v>2019</v>
      </c>
      <c r="L71" s="24" t="s">
        <v>365</v>
      </c>
      <c r="M71" s="24">
        <v>1</v>
      </c>
      <c r="N71" s="24">
        <v>1</v>
      </c>
      <c r="O71" s="24">
        <v>1</v>
      </c>
      <c r="P71" s="24">
        <v>0</v>
      </c>
      <c r="Q71" s="24">
        <v>1</v>
      </c>
      <c r="R71" s="24">
        <v>1</v>
      </c>
      <c r="S71" s="24">
        <v>0</v>
      </c>
      <c r="T71" s="25">
        <v>1</v>
      </c>
      <c r="U71" s="24">
        <v>0</v>
      </c>
      <c r="V71" s="24">
        <v>1</v>
      </c>
      <c r="W71" s="8" t="s">
        <v>366</v>
      </c>
    </row>
    <row r="72" spans="1:23" x14ac:dyDescent="0.2">
      <c r="A72" s="7" t="s">
        <v>360</v>
      </c>
      <c r="B72" s="7" t="s">
        <v>367</v>
      </c>
      <c r="C72" s="7" t="s">
        <v>368</v>
      </c>
      <c r="D72" s="7" t="s">
        <v>635</v>
      </c>
      <c r="F72" s="24" t="s">
        <v>72</v>
      </c>
      <c r="G72" s="7">
        <v>1733</v>
      </c>
      <c r="H72" s="7" t="b">
        <v>0</v>
      </c>
      <c r="I72" s="17">
        <v>43739</v>
      </c>
      <c r="J72" s="7">
        <v>2019</v>
      </c>
      <c r="K72" s="7">
        <v>2019</v>
      </c>
      <c r="L72" s="7" t="s">
        <v>369</v>
      </c>
      <c r="M72" s="7">
        <v>1</v>
      </c>
      <c r="N72" s="7">
        <v>1</v>
      </c>
      <c r="O72" s="7">
        <v>0</v>
      </c>
      <c r="P72" s="7">
        <v>0</v>
      </c>
      <c r="Q72" s="7">
        <v>0</v>
      </c>
      <c r="R72" s="7">
        <v>0</v>
      </c>
      <c r="S72" s="7">
        <v>0</v>
      </c>
      <c r="T72" s="9">
        <v>0</v>
      </c>
      <c r="U72" s="7">
        <v>0</v>
      </c>
      <c r="V72" s="7">
        <v>0</v>
      </c>
      <c r="W72" s="8"/>
    </row>
    <row r="73" spans="1:23" x14ac:dyDescent="0.2">
      <c r="A73" s="7" t="s">
        <v>360</v>
      </c>
      <c r="B73" s="7" t="s">
        <v>367</v>
      </c>
      <c r="C73" s="7" t="s">
        <v>368</v>
      </c>
      <c r="D73" s="7" t="s">
        <v>75</v>
      </c>
      <c r="F73" s="24" t="s">
        <v>72</v>
      </c>
      <c r="G73" s="7">
        <v>1733</v>
      </c>
      <c r="H73" s="7" t="b">
        <v>0</v>
      </c>
      <c r="I73" s="17">
        <v>43739</v>
      </c>
      <c r="J73" s="7">
        <v>2019</v>
      </c>
      <c r="K73" s="7">
        <v>2019</v>
      </c>
      <c r="L73" s="7" t="s">
        <v>369</v>
      </c>
      <c r="M73" s="7">
        <v>1</v>
      </c>
      <c r="N73" s="7">
        <v>1</v>
      </c>
      <c r="O73" s="7">
        <v>0</v>
      </c>
      <c r="P73" s="7">
        <v>0</v>
      </c>
      <c r="Q73" s="7">
        <v>0</v>
      </c>
      <c r="R73" s="7">
        <v>0</v>
      </c>
      <c r="S73" s="7">
        <v>0</v>
      </c>
      <c r="T73" s="9">
        <v>0</v>
      </c>
      <c r="U73" s="7">
        <v>0</v>
      </c>
      <c r="V73" s="7">
        <v>0</v>
      </c>
      <c r="W73" s="8"/>
    </row>
    <row r="74" spans="1:23" x14ac:dyDescent="0.2">
      <c r="A74" s="7" t="s">
        <v>360</v>
      </c>
      <c r="B74" s="7" t="s">
        <v>367</v>
      </c>
      <c r="C74" s="7" t="s">
        <v>368</v>
      </c>
      <c r="D74" s="7" t="s">
        <v>634</v>
      </c>
      <c r="F74" s="24" t="s">
        <v>72</v>
      </c>
      <c r="G74" s="7">
        <v>1733</v>
      </c>
      <c r="H74" s="7" t="b">
        <v>0</v>
      </c>
      <c r="I74" s="17">
        <v>43739</v>
      </c>
      <c r="J74" s="7">
        <v>2019</v>
      </c>
      <c r="K74" s="7">
        <v>2019</v>
      </c>
      <c r="L74" s="7" t="s">
        <v>369</v>
      </c>
      <c r="M74" s="7">
        <v>1</v>
      </c>
      <c r="N74" s="7">
        <v>1</v>
      </c>
      <c r="O74" s="7">
        <v>0</v>
      </c>
      <c r="P74" s="7">
        <v>0</v>
      </c>
      <c r="Q74" s="7">
        <v>0</v>
      </c>
      <c r="R74" s="7">
        <v>0</v>
      </c>
      <c r="S74" s="7">
        <v>0</v>
      </c>
      <c r="T74" s="9">
        <v>0</v>
      </c>
      <c r="U74" s="7">
        <v>0</v>
      </c>
      <c r="V74" s="7">
        <v>0</v>
      </c>
      <c r="W74" s="8"/>
    </row>
    <row r="75" spans="1:23" x14ac:dyDescent="0.2">
      <c r="A75" s="36" t="s">
        <v>360</v>
      </c>
      <c r="B75" s="36" t="s">
        <v>361</v>
      </c>
      <c r="C75" s="36" t="s">
        <v>362</v>
      </c>
      <c r="D75" s="7" t="s">
        <v>637</v>
      </c>
      <c r="E75" s="36"/>
      <c r="F75" s="21" t="s">
        <v>157</v>
      </c>
      <c r="G75" s="36" t="s">
        <v>363</v>
      </c>
      <c r="H75" s="36" t="b">
        <v>0</v>
      </c>
      <c r="I75" s="36" t="s">
        <v>364</v>
      </c>
      <c r="J75" s="36">
        <v>2018</v>
      </c>
      <c r="K75" s="36">
        <v>2019</v>
      </c>
      <c r="L75" s="36" t="s">
        <v>365</v>
      </c>
      <c r="M75" s="36">
        <v>1</v>
      </c>
      <c r="N75" s="36">
        <v>1</v>
      </c>
      <c r="O75" s="36">
        <v>1</v>
      </c>
      <c r="P75" s="36">
        <v>0</v>
      </c>
      <c r="Q75" s="36">
        <v>1</v>
      </c>
      <c r="R75" s="36">
        <v>1</v>
      </c>
      <c r="S75" s="36">
        <v>0</v>
      </c>
      <c r="T75" s="37">
        <v>1</v>
      </c>
      <c r="U75" s="36">
        <v>0</v>
      </c>
      <c r="V75" s="36">
        <v>1</v>
      </c>
      <c r="W75" s="8" t="s">
        <v>366</v>
      </c>
    </row>
    <row r="76" spans="1:23" x14ac:dyDescent="0.2">
      <c r="A76" s="7" t="s">
        <v>355</v>
      </c>
      <c r="B76" s="7" t="s">
        <v>356</v>
      </c>
      <c r="C76" s="7" t="s">
        <v>357</v>
      </c>
      <c r="D76" s="7" t="s">
        <v>634</v>
      </c>
      <c r="F76" s="24" t="s">
        <v>607</v>
      </c>
      <c r="G76" s="7" t="s">
        <v>358</v>
      </c>
      <c r="H76" s="7" t="b">
        <v>0</v>
      </c>
      <c r="I76" s="17">
        <v>43617</v>
      </c>
      <c r="J76" s="7">
        <v>2016</v>
      </c>
      <c r="K76" s="7">
        <v>2019</v>
      </c>
      <c r="L76" s="7" t="s">
        <v>359</v>
      </c>
      <c r="M76" s="7">
        <v>1</v>
      </c>
      <c r="N76" s="7">
        <v>1</v>
      </c>
      <c r="O76" s="7">
        <v>0</v>
      </c>
      <c r="P76" s="7">
        <v>0</v>
      </c>
      <c r="Q76" s="7">
        <v>0</v>
      </c>
      <c r="R76" s="7">
        <v>0</v>
      </c>
      <c r="S76" s="7">
        <v>0</v>
      </c>
      <c r="T76" s="9">
        <v>1</v>
      </c>
      <c r="U76" s="7">
        <v>0</v>
      </c>
      <c r="V76" s="7">
        <v>1</v>
      </c>
      <c r="W76" s="8"/>
    </row>
    <row r="77" spans="1:23" x14ac:dyDescent="0.2">
      <c r="A77" s="7" t="s">
        <v>609</v>
      </c>
      <c r="B77" s="7" t="s">
        <v>610</v>
      </c>
      <c r="C77" s="7" t="s">
        <v>611</v>
      </c>
      <c r="D77" s="7" t="s">
        <v>635</v>
      </c>
      <c r="F77" s="24" t="s">
        <v>607</v>
      </c>
      <c r="H77" s="7" t="b">
        <v>1</v>
      </c>
      <c r="I77" s="7" t="s">
        <v>612</v>
      </c>
      <c r="K77" s="7">
        <v>2019</v>
      </c>
      <c r="L77" s="7" t="s">
        <v>613</v>
      </c>
      <c r="M77" s="7">
        <v>1</v>
      </c>
      <c r="N77" s="7">
        <v>1</v>
      </c>
      <c r="O77" s="7">
        <v>0</v>
      </c>
      <c r="P77" s="7">
        <v>0</v>
      </c>
      <c r="Q77" s="7">
        <v>0</v>
      </c>
      <c r="R77" s="7">
        <v>0</v>
      </c>
      <c r="S77" s="7">
        <v>0</v>
      </c>
      <c r="T77" s="9">
        <v>0</v>
      </c>
      <c r="U77" s="9">
        <v>0</v>
      </c>
      <c r="V77" s="7">
        <v>0</v>
      </c>
    </row>
    <row r="78" spans="1:23" ht="56.25" x14ac:dyDescent="0.2">
      <c r="A78" s="14" t="s">
        <v>448</v>
      </c>
      <c r="B78" s="14" t="s">
        <v>449</v>
      </c>
      <c r="C78" s="14" t="s">
        <v>449</v>
      </c>
      <c r="D78" s="7" t="s">
        <v>634</v>
      </c>
      <c r="E78" s="14"/>
      <c r="F78" s="14" t="s">
        <v>72</v>
      </c>
      <c r="G78" s="14">
        <v>16</v>
      </c>
      <c r="H78" s="14" t="b">
        <v>1</v>
      </c>
      <c r="I78" s="14" t="s">
        <v>450</v>
      </c>
      <c r="J78" s="14">
        <v>1999</v>
      </c>
      <c r="K78" s="14">
        <v>2018</v>
      </c>
      <c r="L78" s="14" t="s">
        <v>451</v>
      </c>
      <c r="M78" s="14">
        <v>0</v>
      </c>
      <c r="N78" s="14">
        <v>0</v>
      </c>
      <c r="O78" s="14">
        <v>1</v>
      </c>
      <c r="P78" s="14">
        <v>0</v>
      </c>
      <c r="Q78" s="14">
        <v>0</v>
      </c>
      <c r="R78" s="14">
        <v>0</v>
      </c>
      <c r="S78" s="14">
        <v>0</v>
      </c>
      <c r="T78" s="15">
        <v>0</v>
      </c>
      <c r="U78" s="14">
        <v>0</v>
      </c>
      <c r="V78" s="14">
        <v>0</v>
      </c>
      <c r="W78" s="14"/>
    </row>
    <row r="79" spans="1:23" x14ac:dyDescent="0.2">
      <c r="A79" s="14" t="s">
        <v>445</v>
      </c>
      <c r="B79" s="14" t="s">
        <v>440</v>
      </c>
      <c r="C79" s="14" t="s">
        <v>441</v>
      </c>
      <c r="D79" s="21" t="s">
        <v>634</v>
      </c>
      <c r="E79" s="21"/>
      <c r="F79" s="21" t="s">
        <v>442</v>
      </c>
      <c r="G79" s="21" t="s">
        <v>443</v>
      </c>
      <c r="H79" s="14" t="b">
        <v>0</v>
      </c>
      <c r="I79" s="21" t="s">
        <v>444</v>
      </c>
      <c r="J79" s="21">
        <v>2019</v>
      </c>
      <c r="K79" s="14">
        <v>2019</v>
      </c>
      <c r="L79" s="14"/>
      <c r="M79" s="21">
        <v>1</v>
      </c>
      <c r="N79" s="21">
        <v>1</v>
      </c>
      <c r="O79" s="21">
        <v>1</v>
      </c>
      <c r="P79" s="21">
        <v>0</v>
      </c>
      <c r="Q79" s="21">
        <v>0</v>
      </c>
      <c r="R79" s="21">
        <v>1</v>
      </c>
      <c r="S79" s="21">
        <v>0</v>
      </c>
      <c r="T79" s="22">
        <v>0</v>
      </c>
      <c r="U79" s="21">
        <v>1</v>
      </c>
      <c r="V79" s="21">
        <v>0</v>
      </c>
      <c r="W79" s="16"/>
    </row>
    <row r="80" spans="1:23" x14ac:dyDescent="0.2">
      <c r="A80" s="14" t="s">
        <v>445</v>
      </c>
      <c r="B80" s="14" t="s">
        <v>438</v>
      </c>
      <c r="C80" s="14" t="s">
        <v>439</v>
      </c>
      <c r="D80" s="21" t="s">
        <v>635</v>
      </c>
      <c r="E80" s="21"/>
      <c r="F80" s="24" t="s">
        <v>607</v>
      </c>
      <c r="G80" s="21"/>
      <c r="H80" s="14" t="b">
        <v>1</v>
      </c>
      <c r="I80" s="21"/>
      <c r="J80" s="21"/>
      <c r="K80" s="14"/>
      <c r="L80" s="14"/>
      <c r="M80" s="21">
        <v>1</v>
      </c>
      <c r="N80" s="21">
        <v>1</v>
      </c>
      <c r="O80" s="21">
        <v>0</v>
      </c>
      <c r="P80" s="21">
        <v>0</v>
      </c>
      <c r="Q80" s="21">
        <v>0</v>
      </c>
      <c r="R80" s="21">
        <v>0</v>
      </c>
      <c r="S80" s="21">
        <v>0</v>
      </c>
      <c r="T80" s="22">
        <v>0</v>
      </c>
      <c r="U80" s="21">
        <v>0</v>
      </c>
      <c r="V80" s="21">
        <v>1</v>
      </c>
      <c r="W80" s="16"/>
    </row>
    <row r="81" spans="1:23" x14ac:dyDescent="0.2">
      <c r="A81" s="7" t="s">
        <v>325</v>
      </c>
      <c r="B81" s="7" t="s">
        <v>326</v>
      </c>
      <c r="C81" s="7" t="s">
        <v>327</v>
      </c>
      <c r="D81" s="24" t="s">
        <v>76</v>
      </c>
      <c r="E81" s="24"/>
      <c r="F81" s="24" t="s">
        <v>607</v>
      </c>
      <c r="G81" s="24"/>
      <c r="H81" s="7" t="b">
        <v>1</v>
      </c>
      <c r="I81" s="24">
        <v>2016</v>
      </c>
      <c r="J81" s="24">
        <v>1998</v>
      </c>
      <c r="K81" s="7">
        <v>2016</v>
      </c>
      <c r="L81" s="7" t="s">
        <v>328</v>
      </c>
      <c r="M81" s="24">
        <v>1</v>
      </c>
      <c r="N81" s="24">
        <v>1</v>
      </c>
      <c r="O81" s="24">
        <v>0</v>
      </c>
      <c r="P81" s="24">
        <v>1</v>
      </c>
      <c r="Q81" s="24">
        <v>1</v>
      </c>
      <c r="R81" s="24">
        <v>0</v>
      </c>
      <c r="S81" s="24">
        <v>0</v>
      </c>
      <c r="T81" s="25">
        <v>1</v>
      </c>
      <c r="U81" s="24">
        <v>1</v>
      </c>
      <c r="V81" s="24">
        <v>1</v>
      </c>
      <c r="W81" s="8"/>
    </row>
    <row r="82" spans="1:23" x14ac:dyDescent="0.2">
      <c r="A82" s="7" t="s">
        <v>325</v>
      </c>
      <c r="B82" s="7" t="s">
        <v>329</v>
      </c>
      <c r="C82" s="7" t="s">
        <v>330</v>
      </c>
      <c r="D82" s="24" t="s">
        <v>75</v>
      </c>
      <c r="E82" s="24"/>
      <c r="F82" s="24" t="s">
        <v>607</v>
      </c>
      <c r="G82" s="24"/>
      <c r="H82" s="7" t="b">
        <v>0</v>
      </c>
      <c r="I82" s="24">
        <v>2017</v>
      </c>
      <c r="J82" s="24">
        <v>1995</v>
      </c>
      <c r="K82" s="7">
        <v>2017</v>
      </c>
      <c r="L82" s="7" t="s">
        <v>328</v>
      </c>
      <c r="M82" s="24">
        <v>1</v>
      </c>
      <c r="N82" s="24">
        <v>1</v>
      </c>
      <c r="O82" s="24">
        <v>1</v>
      </c>
      <c r="P82" s="24">
        <v>0</v>
      </c>
      <c r="Q82" s="24">
        <v>0</v>
      </c>
      <c r="R82" s="24">
        <v>0</v>
      </c>
      <c r="S82" s="24">
        <v>0</v>
      </c>
      <c r="T82" s="25">
        <v>0</v>
      </c>
      <c r="U82" s="24">
        <v>0</v>
      </c>
      <c r="V82" s="24">
        <v>0</v>
      </c>
      <c r="W82" s="8" t="s">
        <v>331</v>
      </c>
    </row>
    <row r="83" spans="1:23" x14ac:dyDescent="0.2">
      <c r="A83" s="7" t="s">
        <v>325</v>
      </c>
      <c r="B83" s="7" t="s">
        <v>332</v>
      </c>
      <c r="C83" s="7" t="s">
        <v>333</v>
      </c>
      <c r="D83" s="24" t="s">
        <v>75</v>
      </c>
      <c r="E83" s="24"/>
      <c r="F83" s="24" t="s">
        <v>607</v>
      </c>
      <c r="G83" s="24"/>
      <c r="H83" s="7" t="b">
        <v>0</v>
      </c>
      <c r="I83" s="24">
        <v>2017</v>
      </c>
      <c r="J83" s="24">
        <v>2002</v>
      </c>
      <c r="K83" s="7">
        <v>2017</v>
      </c>
      <c r="L83" s="7" t="s">
        <v>328</v>
      </c>
      <c r="M83" s="24">
        <v>1</v>
      </c>
      <c r="N83" s="24">
        <v>1</v>
      </c>
      <c r="O83" s="24">
        <v>1</v>
      </c>
      <c r="P83" s="24">
        <v>0</v>
      </c>
      <c r="Q83" s="24">
        <v>0</v>
      </c>
      <c r="R83" s="24">
        <v>0</v>
      </c>
      <c r="S83" s="24">
        <v>0</v>
      </c>
      <c r="T83" s="25">
        <v>0</v>
      </c>
      <c r="U83" s="24">
        <v>0</v>
      </c>
      <c r="V83" s="24">
        <v>0</v>
      </c>
      <c r="W83" s="8" t="s">
        <v>331</v>
      </c>
    </row>
    <row r="84" spans="1:23" x14ac:dyDescent="0.2">
      <c r="A84" s="7" t="s">
        <v>349</v>
      </c>
      <c r="B84" s="7" t="s">
        <v>350</v>
      </c>
      <c r="D84" s="24" t="s">
        <v>635</v>
      </c>
      <c r="E84" s="24"/>
      <c r="F84" s="24" t="s">
        <v>72</v>
      </c>
      <c r="G84" s="24"/>
      <c r="H84" s="7" t="b">
        <v>1</v>
      </c>
      <c r="I84" s="24"/>
      <c r="J84" s="24"/>
      <c r="M84" s="24">
        <v>0</v>
      </c>
      <c r="N84" s="24">
        <v>0</v>
      </c>
      <c r="O84" s="24">
        <v>0</v>
      </c>
      <c r="P84" s="24">
        <v>0</v>
      </c>
      <c r="Q84" s="24">
        <v>0</v>
      </c>
      <c r="R84" s="24">
        <v>1</v>
      </c>
      <c r="S84" s="24">
        <v>0</v>
      </c>
      <c r="T84" s="25">
        <v>1</v>
      </c>
      <c r="U84" s="24">
        <v>0</v>
      </c>
      <c r="V84" s="24">
        <v>0</v>
      </c>
      <c r="W84" s="7" t="s">
        <v>351</v>
      </c>
    </row>
    <row r="85" spans="1:23" x14ac:dyDescent="0.2">
      <c r="A85" s="7" t="s">
        <v>349</v>
      </c>
      <c r="B85" s="7" t="s">
        <v>481</v>
      </c>
      <c r="D85" s="24" t="s">
        <v>635</v>
      </c>
      <c r="E85" s="24"/>
      <c r="F85" s="24" t="s">
        <v>607</v>
      </c>
      <c r="G85" s="24"/>
      <c r="H85" s="7" t="b">
        <v>1</v>
      </c>
      <c r="I85" s="24"/>
      <c r="J85" s="24"/>
      <c r="M85" s="24">
        <v>1</v>
      </c>
      <c r="N85" s="24">
        <v>1</v>
      </c>
      <c r="O85" s="24">
        <v>0</v>
      </c>
      <c r="P85" s="24">
        <v>0</v>
      </c>
      <c r="Q85" s="24">
        <v>0</v>
      </c>
      <c r="R85" s="24">
        <v>0</v>
      </c>
      <c r="S85" s="24">
        <v>0</v>
      </c>
      <c r="T85" s="25">
        <v>0</v>
      </c>
      <c r="U85" s="24">
        <v>0</v>
      </c>
      <c r="V85" s="24">
        <v>0</v>
      </c>
      <c r="W85" s="8"/>
    </row>
    <row r="86" spans="1:23" x14ac:dyDescent="0.2">
      <c r="A86" s="7" t="s">
        <v>349</v>
      </c>
      <c r="B86" s="7" t="s">
        <v>352</v>
      </c>
      <c r="D86" s="24" t="s">
        <v>635</v>
      </c>
      <c r="E86" s="24"/>
      <c r="F86" s="24" t="s">
        <v>607</v>
      </c>
      <c r="G86" s="24"/>
      <c r="H86" s="7" t="b">
        <v>0</v>
      </c>
      <c r="I86" s="24"/>
      <c r="J86" s="24"/>
      <c r="M86" s="24">
        <v>0</v>
      </c>
      <c r="N86" s="24">
        <v>0</v>
      </c>
      <c r="O86" s="24">
        <v>1</v>
      </c>
      <c r="P86" s="24">
        <v>0</v>
      </c>
      <c r="Q86" s="24">
        <v>0</v>
      </c>
      <c r="R86" s="24">
        <v>0</v>
      </c>
      <c r="S86" s="24">
        <v>0</v>
      </c>
      <c r="T86" s="25">
        <v>0</v>
      </c>
      <c r="U86" s="24">
        <v>0</v>
      </c>
      <c r="V86" s="24">
        <v>0</v>
      </c>
      <c r="W86" s="7" t="s">
        <v>354</v>
      </c>
    </row>
    <row r="87" spans="1:23" ht="33.75" x14ac:dyDescent="0.2">
      <c r="A87" s="7" t="s">
        <v>349</v>
      </c>
      <c r="B87" s="7" t="s">
        <v>353</v>
      </c>
      <c r="D87" s="24" t="s">
        <v>635</v>
      </c>
      <c r="E87" s="24"/>
      <c r="F87" s="24" t="s">
        <v>607</v>
      </c>
      <c r="G87" s="24"/>
      <c r="H87" s="7" t="b">
        <v>0</v>
      </c>
      <c r="I87" s="24"/>
      <c r="J87" s="24"/>
      <c r="L87" s="7" t="s">
        <v>62</v>
      </c>
      <c r="M87" s="24">
        <v>0</v>
      </c>
      <c r="N87" s="24">
        <v>0</v>
      </c>
      <c r="O87" s="24">
        <v>0</v>
      </c>
      <c r="P87" s="24">
        <v>0</v>
      </c>
      <c r="Q87" s="24">
        <v>0</v>
      </c>
      <c r="R87" s="24">
        <v>0</v>
      </c>
      <c r="S87" s="24">
        <v>0</v>
      </c>
      <c r="T87" s="25">
        <v>0</v>
      </c>
      <c r="U87" s="24">
        <v>0</v>
      </c>
      <c r="V87" s="24">
        <v>0</v>
      </c>
      <c r="W87" s="7" t="s">
        <v>354</v>
      </c>
    </row>
    <row r="88" spans="1:23" ht="33.75" x14ac:dyDescent="0.2">
      <c r="A88" s="14" t="s">
        <v>435</v>
      </c>
      <c r="B88" s="14" t="s">
        <v>436</v>
      </c>
      <c r="C88" s="14" t="s">
        <v>436</v>
      </c>
      <c r="D88" s="24" t="s">
        <v>634</v>
      </c>
      <c r="E88" s="21"/>
      <c r="F88" s="24" t="s">
        <v>607</v>
      </c>
      <c r="G88" s="21" t="s">
        <v>376</v>
      </c>
      <c r="H88" s="14" t="b">
        <v>1</v>
      </c>
      <c r="I88" s="21" t="s">
        <v>437</v>
      </c>
      <c r="J88" s="21">
        <v>2018</v>
      </c>
      <c r="K88" s="14">
        <v>2018</v>
      </c>
      <c r="L88" s="14" t="s">
        <v>376</v>
      </c>
      <c r="M88" s="21">
        <v>1</v>
      </c>
      <c r="N88" s="21">
        <v>1</v>
      </c>
      <c r="O88" s="21">
        <v>1</v>
      </c>
      <c r="P88" s="21">
        <v>1</v>
      </c>
      <c r="Q88" s="21">
        <v>0</v>
      </c>
      <c r="R88" s="21">
        <v>1</v>
      </c>
      <c r="S88" s="21">
        <v>0</v>
      </c>
      <c r="T88" s="22">
        <v>0</v>
      </c>
      <c r="U88" s="21">
        <v>0</v>
      </c>
      <c r="V88" s="21">
        <v>1</v>
      </c>
      <c r="W88" s="16"/>
    </row>
    <row r="89" spans="1:23" ht="22.5" x14ac:dyDescent="0.2">
      <c r="A89" s="7" t="s">
        <v>604</v>
      </c>
      <c r="B89" s="7" t="s">
        <v>605</v>
      </c>
      <c r="C89" s="7" t="s">
        <v>606</v>
      </c>
      <c r="D89" s="24" t="s">
        <v>636</v>
      </c>
      <c r="E89" s="24" t="s">
        <v>529</v>
      </c>
      <c r="F89" s="24" t="s">
        <v>607</v>
      </c>
      <c r="G89" s="24"/>
      <c r="H89" s="7" t="b">
        <v>0</v>
      </c>
      <c r="I89" s="24">
        <v>2020</v>
      </c>
      <c r="J89" s="24">
        <v>2012</v>
      </c>
      <c r="K89" s="7">
        <v>2016</v>
      </c>
      <c r="L89" s="7" t="s">
        <v>473</v>
      </c>
      <c r="M89" s="24">
        <v>1</v>
      </c>
      <c r="N89" s="24">
        <v>1</v>
      </c>
      <c r="O89" s="24">
        <v>0</v>
      </c>
      <c r="P89" s="24">
        <v>1</v>
      </c>
      <c r="Q89" s="24">
        <v>1</v>
      </c>
      <c r="R89" s="24">
        <v>1</v>
      </c>
      <c r="S89" s="24">
        <v>1</v>
      </c>
      <c r="T89" s="25">
        <v>1</v>
      </c>
      <c r="U89" s="25">
        <v>0</v>
      </c>
      <c r="V89" s="24">
        <v>1</v>
      </c>
      <c r="W89" s="65" t="s">
        <v>608</v>
      </c>
    </row>
    <row r="90" spans="1:23" x14ac:dyDescent="0.2">
      <c r="A90" s="14" t="s">
        <v>789</v>
      </c>
      <c r="B90" s="14" t="s">
        <v>578</v>
      </c>
      <c r="C90" s="16" t="s">
        <v>579</v>
      </c>
      <c r="D90" s="21" t="s">
        <v>76</v>
      </c>
      <c r="E90" s="21" t="s">
        <v>237</v>
      </c>
      <c r="F90" s="30"/>
      <c r="G90" s="21"/>
      <c r="H90" s="7" t="b">
        <v>0</v>
      </c>
      <c r="I90" s="21"/>
      <c r="J90" s="30"/>
      <c r="K90" s="19"/>
      <c r="L90" s="19"/>
      <c r="M90" s="21">
        <v>0</v>
      </c>
      <c r="N90" s="21">
        <v>0</v>
      </c>
      <c r="O90" s="21">
        <v>0</v>
      </c>
      <c r="P90" s="21">
        <v>0</v>
      </c>
      <c r="Q90" s="21">
        <v>0</v>
      </c>
      <c r="R90" s="21">
        <v>0</v>
      </c>
      <c r="S90" s="21">
        <v>0</v>
      </c>
      <c r="T90" s="22">
        <v>0</v>
      </c>
      <c r="U90" s="21">
        <v>0</v>
      </c>
      <c r="V90" s="21">
        <v>0</v>
      </c>
      <c r="W90" s="16"/>
    </row>
    <row r="91" spans="1:23" x14ac:dyDescent="0.2">
      <c r="A91" s="7" t="s">
        <v>787</v>
      </c>
      <c r="B91" s="7" t="s">
        <v>488</v>
      </c>
      <c r="C91" s="7" t="s">
        <v>489</v>
      </c>
      <c r="D91" s="24" t="s">
        <v>635</v>
      </c>
      <c r="E91" s="24"/>
      <c r="F91" s="21" t="s">
        <v>157</v>
      </c>
      <c r="G91" s="24" t="s">
        <v>490</v>
      </c>
      <c r="H91" s="7" t="s">
        <v>639</v>
      </c>
      <c r="I91" s="24" t="s">
        <v>444</v>
      </c>
      <c r="J91" s="24">
        <v>2015</v>
      </c>
      <c r="K91" s="7">
        <v>2019</v>
      </c>
      <c r="L91" s="7" t="s">
        <v>491</v>
      </c>
      <c r="M91" s="24">
        <v>1</v>
      </c>
      <c r="N91" s="24">
        <v>1</v>
      </c>
      <c r="O91" s="24">
        <v>0</v>
      </c>
      <c r="P91" s="24">
        <v>0</v>
      </c>
      <c r="Q91" s="24">
        <v>0</v>
      </c>
      <c r="R91" s="24">
        <v>0</v>
      </c>
      <c r="S91" s="24">
        <v>0</v>
      </c>
      <c r="T91" s="25">
        <v>0</v>
      </c>
      <c r="U91" s="24">
        <v>0</v>
      </c>
      <c r="V91" s="24">
        <v>0</v>
      </c>
      <c r="W91" s="8"/>
    </row>
    <row r="92" spans="1:23" x14ac:dyDescent="0.2">
      <c r="A92" s="7" t="s">
        <v>787</v>
      </c>
      <c r="B92" s="7" t="s">
        <v>488</v>
      </c>
      <c r="C92" s="7" t="s">
        <v>489</v>
      </c>
      <c r="D92" s="24" t="s">
        <v>75</v>
      </c>
      <c r="E92" s="24"/>
      <c r="F92" s="21" t="s">
        <v>157</v>
      </c>
      <c r="G92" s="24" t="s">
        <v>490</v>
      </c>
      <c r="H92" s="7" t="s">
        <v>639</v>
      </c>
      <c r="I92" s="24" t="s">
        <v>444</v>
      </c>
      <c r="J92" s="24">
        <v>2015</v>
      </c>
      <c r="K92" s="7">
        <v>2019</v>
      </c>
      <c r="L92" s="7" t="s">
        <v>491</v>
      </c>
      <c r="M92" s="24">
        <v>1</v>
      </c>
      <c r="N92" s="24">
        <v>1</v>
      </c>
      <c r="O92" s="24">
        <v>0</v>
      </c>
      <c r="P92" s="24">
        <v>0</v>
      </c>
      <c r="Q92" s="24">
        <v>0</v>
      </c>
      <c r="R92" s="24">
        <v>0</v>
      </c>
      <c r="S92" s="24">
        <v>0</v>
      </c>
      <c r="T92" s="25">
        <v>0</v>
      </c>
      <c r="U92" s="24">
        <v>0</v>
      </c>
      <c r="V92" s="24">
        <v>0</v>
      </c>
      <c r="W92" s="8"/>
    </row>
    <row r="93" spans="1:23" ht="22.5" x14ac:dyDescent="0.2">
      <c r="A93" s="7" t="s">
        <v>787</v>
      </c>
      <c r="B93" s="7" t="s">
        <v>488</v>
      </c>
      <c r="C93" s="7" t="s">
        <v>489</v>
      </c>
      <c r="D93" s="24" t="s">
        <v>634</v>
      </c>
      <c r="E93" s="24"/>
      <c r="F93" s="21" t="s">
        <v>157</v>
      </c>
      <c r="G93" s="24" t="s">
        <v>490</v>
      </c>
      <c r="H93" s="7" t="s">
        <v>639</v>
      </c>
      <c r="I93" s="24" t="s">
        <v>444</v>
      </c>
      <c r="J93" s="24">
        <v>2015</v>
      </c>
      <c r="K93" s="7">
        <v>2019</v>
      </c>
      <c r="L93" s="7" t="s">
        <v>491</v>
      </c>
      <c r="M93" s="24">
        <v>1</v>
      </c>
      <c r="N93" s="24">
        <v>1</v>
      </c>
      <c r="O93" s="24">
        <v>0</v>
      </c>
      <c r="P93" s="24">
        <v>0</v>
      </c>
      <c r="Q93" s="24">
        <v>0</v>
      </c>
      <c r="R93" s="24">
        <v>0</v>
      </c>
      <c r="S93" s="24">
        <v>0</v>
      </c>
      <c r="T93" s="25">
        <v>0</v>
      </c>
      <c r="U93" s="24">
        <v>0</v>
      </c>
      <c r="V93" s="24">
        <v>0</v>
      </c>
      <c r="W93" s="8"/>
    </row>
    <row r="94" spans="1:23" x14ac:dyDescent="0.2">
      <c r="A94" s="7" t="s">
        <v>789</v>
      </c>
      <c r="B94" s="7" t="s">
        <v>556</v>
      </c>
      <c r="C94" s="7" t="s">
        <v>557</v>
      </c>
      <c r="D94" s="21" t="s">
        <v>76</v>
      </c>
      <c r="E94" s="21" t="s">
        <v>529</v>
      </c>
      <c r="F94" s="30"/>
      <c r="G94" s="21"/>
      <c r="H94" s="7" t="b">
        <v>0</v>
      </c>
      <c r="I94" s="21"/>
      <c r="J94" s="30"/>
      <c r="K94" s="31" t="s">
        <v>558</v>
      </c>
      <c r="L94" s="31" t="s">
        <v>559</v>
      </c>
      <c r="M94" s="21">
        <v>0</v>
      </c>
      <c r="N94" s="21">
        <v>0</v>
      </c>
      <c r="O94" s="21">
        <v>0</v>
      </c>
      <c r="P94" s="21">
        <v>0</v>
      </c>
      <c r="Q94" s="21">
        <v>0</v>
      </c>
      <c r="R94" s="21">
        <v>0</v>
      </c>
      <c r="S94" s="21">
        <v>0</v>
      </c>
      <c r="T94" s="22">
        <v>0</v>
      </c>
      <c r="U94" s="21">
        <v>0</v>
      </c>
      <c r="V94" s="21">
        <v>0</v>
      </c>
      <c r="W94" s="16"/>
    </row>
    <row r="95" spans="1:23" x14ac:dyDescent="0.2">
      <c r="A95" s="14" t="s">
        <v>95</v>
      </c>
      <c r="B95" s="14" t="s">
        <v>480</v>
      </c>
      <c r="C95" s="14" t="s">
        <v>446</v>
      </c>
      <c r="D95" s="24" t="s">
        <v>634</v>
      </c>
      <c r="E95" s="21"/>
      <c r="F95" s="24" t="s">
        <v>607</v>
      </c>
      <c r="G95" s="21"/>
      <c r="H95" s="14" t="b">
        <v>1</v>
      </c>
      <c r="I95" s="21" t="s">
        <v>444</v>
      </c>
      <c r="J95" s="21">
        <v>2010</v>
      </c>
      <c r="K95" s="14">
        <v>2019</v>
      </c>
      <c r="L95" s="14" t="s">
        <v>447</v>
      </c>
      <c r="M95" s="21">
        <v>1</v>
      </c>
      <c r="N95" s="21">
        <v>1</v>
      </c>
      <c r="O95" s="21">
        <v>0</v>
      </c>
      <c r="P95" s="21">
        <v>1</v>
      </c>
      <c r="Q95" s="21">
        <v>0</v>
      </c>
      <c r="R95" s="21">
        <v>0</v>
      </c>
      <c r="S95" s="21">
        <v>0</v>
      </c>
      <c r="T95" s="22">
        <v>0</v>
      </c>
      <c r="U95" s="21">
        <v>0</v>
      </c>
      <c r="V95" s="21">
        <v>0</v>
      </c>
      <c r="W95" s="16"/>
    </row>
    <row r="96" spans="1:23" ht="33.75" x14ac:dyDescent="0.2">
      <c r="A96" s="7" t="s">
        <v>789</v>
      </c>
      <c r="B96" s="7" t="s">
        <v>525</v>
      </c>
      <c r="C96" s="8" t="s">
        <v>526</v>
      </c>
      <c r="D96" s="21" t="s">
        <v>76</v>
      </c>
      <c r="E96" s="21" t="s">
        <v>516</v>
      </c>
      <c r="F96" s="30"/>
      <c r="G96" s="21"/>
      <c r="H96" s="7" t="b">
        <v>0</v>
      </c>
      <c r="I96" s="21"/>
      <c r="J96" s="30"/>
      <c r="K96" s="31"/>
      <c r="L96" s="31" t="s">
        <v>65</v>
      </c>
      <c r="M96" s="21">
        <v>0</v>
      </c>
      <c r="N96" s="21">
        <v>0</v>
      </c>
      <c r="O96" s="21">
        <v>0</v>
      </c>
      <c r="P96" s="21">
        <v>0</v>
      </c>
      <c r="Q96" s="21">
        <v>0</v>
      </c>
      <c r="R96" s="21">
        <v>0</v>
      </c>
      <c r="S96" s="21">
        <v>0</v>
      </c>
      <c r="T96" s="22">
        <v>0</v>
      </c>
      <c r="U96" s="21">
        <v>0</v>
      </c>
      <c r="V96" s="21">
        <v>0</v>
      </c>
      <c r="W96" s="16"/>
    </row>
    <row r="97" spans="1:23" ht="33.75" x14ac:dyDescent="0.2">
      <c r="A97" s="7" t="s">
        <v>789</v>
      </c>
      <c r="B97" s="24" t="s">
        <v>527</v>
      </c>
      <c r="C97" s="65" t="s">
        <v>528</v>
      </c>
      <c r="D97" s="21" t="s">
        <v>76</v>
      </c>
      <c r="E97" s="21" t="s">
        <v>529</v>
      </c>
      <c r="F97" s="30"/>
      <c r="G97" s="21"/>
      <c r="H97" s="7" t="b">
        <v>0</v>
      </c>
      <c r="I97" s="21" t="s">
        <v>530</v>
      </c>
      <c r="J97" s="30"/>
      <c r="K97" s="62"/>
      <c r="L97" s="62" t="s">
        <v>65</v>
      </c>
      <c r="M97" s="21">
        <v>0</v>
      </c>
      <c r="N97" s="21">
        <v>0</v>
      </c>
      <c r="O97" s="21">
        <v>0</v>
      </c>
      <c r="P97" s="21">
        <v>0</v>
      </c>
      <c r="Q97" s="21">
        <v>0</v>
      </c>
      <c r="R97" s="21">
        <v>0</v>
      </c>
      <c r="S97" s="21">
        <v>0</v>
      </c>
      <c r="T97" s="22">
        <v>0</v>
      </c>
      <c r="U97" s="21">
        <v>0</v>
      </c>
      <c r="V97" s="21">
        <v>0</v>
      </c>
      <c r="W97" s="16"/>
    </row>
    <row r="98" spans="1:23" x14ac:dyDescent="0.2">
      <c r="A98" s="14" t="s">
        <v>482</v>
      </c>
      <c r="B98" s="14" t="s">
        <v>483</v>
      </c>
      <c r="C98" s="14" t="s">
        <v>484</v>
      </c>
      <c r="D98" s="21" t="s">
        <v>636</v>
      </c>
      <c r="E98" s="21"/>
      <c r="F98" s="21" t="s">
        <v>199</v>
      </c>
      <c r="G98" s="21"/>
      <c r="H98" s="14" t="b">
        <v>0</v>
      </c>
      <c r="I98" s="21" t="s">
        <v>485</v>
      </c>
      <c r="J98" s="21"/>
      <c r="K98" s="14">
        <v>2019</v>
      </c>
      <c r="L98" s="14" t="s">
        <v>486</v>
      </c>
      <c r="M98" s="21">
        <v>1</v>
      </c>
      <c r="N98" s="21">
        <v>1</v>
      </c>
      <c r="O98" s="21">
        <v>0</v>
      </c>
      <c r="P98" s="21">
        <v>0</v>
      </c>
      <c r="Q98" s="21">
        <v>0</v>
      </c>
      <c r="R98" s="21">
        <v>1</v>
      </c>
      <c r="S98" s="21">
        <v>0</v>
      </c>
      <c r="T98" s="22">
        <v>1</v>
      </c>
      <c r="U98" s="21">
        <v>0</v>
      </c>
      <c r="V98" s="21">
        <v>0</v>
      </c>
      <c r="W98" s="16" t="s">
        <v>487</v>
      </c>
    </row>
    <row r="99" spans="1:23" x14ac:dyDescent="0.2">
      <c r="A99" s="7" t="s">
        <v>321</v>
      </c>
      <c r="B99" s="7" t="s">
        <v>323</v>
      </c>
      <c r="C99" s="7" t="s">
        <v>322</v>
      </c>
      <c r="D99" s="24" t="s">
        <v>634</v>
      </c>
      <c r="E99" s="24"/>
      <c r="F99" s="24" t="s">
        <v>607</v>
      </c>
      <c r="G99" s="24"/>
      <c r="H99" s="7" t="b">
        <v>0</v>
      </c>
      <c r="I99" s="26">
        <v>43770</v>
      </c>
      <c r="J99" s="24">
        <v>2007</v>
      </c>
      <c r="K99" s="24">
        <v>2019</v>
      </c>
      <c r="L99" s="7" t="s">
        <v>65</v>
      </c>
      <c r="M99" s="24">
        <v>1</v>
      </c>
      <c r="N99" s="24">
        <v>1</v>
      </c>
      <c r="O99" s="24">
        <v>0</v>
      </c>
      <c r="P99" s="24">
        <v>0</v>
      </c>
      <c r="Q99" s="24">
        <v>0</v>
      </c>
      <c r="R99" s="24">
        <v>1</v>
      </c>
      <c r="S99" s="24">
        <v>0</v>
      </c>
      <c r="T99" s="25">
        <v>0</v>
      </c>
      <c r="U99" s="24">
        <v>0</v>
      </c>
      <c r="V99" s="24">
        <v>0</v>
      </c>
      <c r="W99" s="8" t="s">
        <v>324</v>
      </c>
    </row>
    <row r="100" spans="1:23" ht="22.5" x14ac:dyDescent="0.2">
      <c r="A100" s="7" t="s">
        <v>789</v>
      </c>
      <c r="B100" s="7" t="s">
        <v>497</v>
      </c>
      <c r="C100" s="8" t="s">
        <v>498</v>
      </c>
      <c r="D100" s="21" t="s">
        <v>76</v>
      </c>
      <c r="E100" s="21" t="s">
        <v>237</v>
      </c>
      <c r="F100" s="24" t="s">
        <v>607</v>
      </c>
      <c r="G100" s="21"/>
      <c r="H100" s="7" t="b">
        <v>0</v>
      </c>
      <c r="I100" s="21"/>
      <c r="J100" s="30"/>
      <c r="K100" s="28"/>
      <c r="L100" s="28" t="s">
        <v>499</v>
      </c>
      <c r="M100" s="21">
        <v>1</v>
      </c>
      <c r="N100" s="21">
        <v>1</v>
      </c>
      <c r="O100" s="21">
        <v>0</v>
      </c>
      <c r="P100" s="21">
        <v>1</v>
      </c>
      <c r="Q100" s="21">
        <v>0</v>
      </c>
      <c r="R100" s="21">
        <v>0</v>
      </c>
      <c r="S100" s="21">
        <v>0</v>
      </c>
      <c r="T100" s="22">
        <v>0</v>
      </c>
      <c r="U100" s="21">
        <v>0</v>
      </c>
      <c r="V100" s="21">
        <v>0</v>
      </c>
      <c r="W100" s="29"/>
    </row>
    <row r="101" spans="1:23" x14ac:dyDescent="0.2">
      <c r="A101" s="7" t="s">
        <v>789</v>
      </c>
      <c r="B101" s="14" t="s">
        <v>547</v>
      </c>
      <c r="C101" s="14" t="s">
        <v>548</v>
      </c>
      <c r="D101" s="21" t="s">
        <v>76</v>
      </c>
      <c r="E101" s="21" t="s">
        <v>237</v>
      </c>
      <c r="F101" s="30"/>
      <c r="G101" s="21"/>
      <c r="H101" s="7" t="b">
        <v>0</v>
      </c>
      <c r="I101" s="21"/>
      <c r="J101" s="30"/>
      <c r="K101" s="68">
        <v>2019</v>
      </c>
      <c r="L101" s="19"/>
      <c r="M101" s="21">
        <v>1</v>
      </c>
      <c r="N101" s="21">
        <v>1</v>
      </c>
      <c r="O101" s="21">
        <v>0</v>
      </c>
      <c r="P101" s="21">
        <v>0</v>
      </c>
      <c r="Q101" s="21">
        <v>0</v>
      </c>
      <c r="R101" s="21">
        <v>0</v>
      </c>
      <c r="S101" s="21">
        <v>0</v>
      </c>
      <c r="T101" s="22">
        <v>0</v>
      </c>
      <c r="U101" s="21">
        <v>0</v>
      </c>
      <c r="V101" s="21">
        <v>0</v>
      </c>
      <c r="W101" s="20" t="s">
        <v>549</v>
      </c>
    </row>
    <row r="102" spans="1:23" x14ac:dyDescent="0.2">
      <c r="A102" s="7" t="s">
        <v>789</v>
      </c>
      <c r="B102" s="7" t="s">
        <v>571</v>
      </c>
      <c r="D102" s="21" t="s">
        <v>76</v>
      </c>
      <c r="E102" s="21" t="s">
        <v>516</v>
      </c>
      <c r="F102" s="30"/>
      <c r="G102" s="21"/>
      <c r="H102" s="7" t="b">
        <v>0</v>
      </c>
      <c r="I102" s="21"/>
      <c r="J102" s="30"/>
      <c r="K102" s="31">
        <v>2019</v>
      </c>
      <c r="L102" s="31" t="s">
        <v>328</v>
      </c>
      <c r="M102" s="21">
        <v>1</v>
      </c>
      <c r="N102" s="21">
        <v>1</v>
      </c>
      <c r="O102" s="21">
        <v>1</v>
      </c>
      <c r="P102" s="21">
        <v>0</v>
      </c>
      <c r="Q102" s="21">
        <v>0</v>
      </c>
      <c r="R102" s="21">
        <v>0</v>
      </c>
      <c r="S102" s="21">
        <v>0</v>
      </c>
      <c r="T102" s="22">
        <v>0</v>
      </c>
      <c r="U102" s="21">
        <v>0</v>
      </c>
      <c r="V102" s="21">
        <v>0</v>
      </c>
      <c r="W102" s="16"/>
    </row>
    <row r="103" spans="1:23" x14ac:dyDescent="0.2">
      <c r="A103" s="7" t="s">
        <v>789</v>
      </c>
      <c r="B103" s="7" t="s">
        <v>562</v>
      </c>
      <c r="C103" s="8" t="s">
        <v>563</v>
      </c>
      <c r="D103" s="21" t="s">
        <v>76</v>
      </c>
      <c r="E103" s="21" t="s">
        <v>237</v>
      </c>
      <c r="F103" s="30"/>
      <c r="G103" s="21"/>
      <c r="H103" s="7" t="b">
        <v>0</v>
      </c>
      <c r="I103" s="21"/>
      <c r="J103" s="30"/>
      <c r="K103" s="31"/>
      <c r="L103" s="31" t="s">
        <v>328</v>
      </c>
      <c r="M103" s="21">
        <v>1</v>
      </c>
      <c r="N103" s="21">
        <v>1</v>
      </c>
      <c r="O103" s="21">
        <v>1</v>
      </c>
      <c r="P103" s="21">
        <v>1</v>
      </c>
      <c r="Q103" s="21">
        <v>1</v>
      </c>
      <c r="R103" s="21">
        <v>0</v>
      </c>
      <c r="S103" s="21">
        <v>0</v>
      </c>
      <c r="T103" s="22">
        <v>0</v>
      </c>
      <c r="U103" s="21">
        <v>0</v>
      </c>
      <c r="V103" s="21">
        <v>1</v>
      </c>
      <c r="W103" s="16"/>
    </row>
    <row r="104" spans="1:23" x14ac:dyDescent="0.2">
      <c r="A104" s="7" t="s">
        <v>789</v>
      </c>
      <c r="B104" s="7" t="s">
        <v>503</v>
      </c>
      <c r="C104" s="7" t="s">
        <v>504</v>
      </c>
      <c r="D104" s="21" t="s">
        <v>76</v>
      </c>
      <c r="E104" s="21" t="s">
        <v>505</v>
      </c>
      <c r="F104" s="30"/>
      <c r="G104" s="21"/>
      <c r="H104" s="7" t="b">
        <v>0</v>
      </c>
      <c r="I104" s="21"/>
      <c r="J104" s="30"/>
      <c r="K104" s="31"/>
      <c r="L104" s="31"/>
      <c r="M104" s="21">
        <v>0</v>
      </c>
      <c r="N104" s="21">
        <v>0</v>
      </c>
      <c r="O104" s="21">
        <v>0</v>
      </c>
      <c r="P104" s="21">
        <v>0</v>
      </c>
      <c r="Q104" s="21">
        <v>0</v>
      </c>
      <c r="R104" s="21">
        <v>0</v>
      </c>
      <c r="S104" s="21">
        <v>0</v>
      </c>
      <c r="T104" s="22">
        <v>0</v>
      </c>
      <c r="U104" s="21">
        <v>0</v>
      </c>
      <c r="V104" s="21">
        <v>0</v>
      </c>
      <c r="W104" s="16"/>
    </row>
    <row r="105" spans="1:23" x14ac:dyDescent="0.2">
      <c r="A105" s="7" t="s">
        <v>789</v>
      </c>
      <c r="B105" s="7" t="s">
        <v>508</v>
      </c>
      <c r="C105" s="8" t="s">
        <v>509</v>
      </c>
      <c r="D105" s="21" t="s">
        <v>76</v>
      </c>
      <c r="E105" s="21" t="s">
        <v>237</v>
      </c>
      <c r="F105" s="30"/>
      <c r="G105" s="21"/>
      <c r="H105" s="7" t="b">
        <v>0</v>
      </c>
      <c r="I105" s="21"/>
      <c r="J105" s="30">
        <v>2016</v>
      </c>
      <c r="K105" s="31">
        <v>2019</v>
      </c>
      <c r="L105" s="31" t="s">
        <v>510</v>
      </c>
      <c r="M105" s="21">
        <v>1</v>
      </c>
      <c r="N105" s="21">
        <v>1</v>
      </c>
      <c r="O105" s="21">
        <v>0</v>
      </c>
      <c r="P105" s="21">
        <v>0</v>
      </c>
      <c r="Q105" s="21">
        <v>0</v>
      </c>
      <c r="R105" s="21">
        <v>0</v>
      </c>
      <c r="S105" s="21">
        <v>0</v>
      </c>
      <c r="T105" s="22">
        <v>0</v>
      </c>
      <c r="U105" s="21">
        <v>0</v>
      </c>
      <c r="V105" s="21">
        <v>0</v>
      </c>
      <c r="W105" s="16"/>
    </row>
    <row r="106" spans="1:23" x14ac:dyDescent="0.2">
      <c r="A106" s="7" t="s">
        <v>789</v>
      </c>
      <c r="B106" s="7" t="s">
        <v>511</v>
      </c>
      <c r="C106" s="8" t="s">
        <v>512</v>
      </c>
      <c r="D106" s="21" t="s">
        <v>76</v>
      </c>
      <c r="E106" s="21" t="s">
        <v>237</v>
      </c>
      <c r="F106" s="30"/>
      <c r="G106" s="21"/>
      <c r="H106" s="7" t="b">
        <v>0</v>
      </c>
      <c r="I106" s="21"/>
      <c r="J106" s="30">
        <v>2018</v>
      </c>
      <c r="K106" s="31">
        <v>2019</v>
      </c>
      <c r="L106" s="31" t="s">
        <v>513</v>
      </c>
      <c r="M106" s="21">
        <v>1</v>
      </c>
      <c r="N106" s="21">
        <v>1</v>
      </c>
      <c r="O106" s="21">
        <v>0</v>
      </c>
      <c r="P106" s="21">
        <v>0</v>
      </c>
      <c r="Q106" s="21">
        <v>0</v>
      </c>
      <c r="R106" s="21">
        <v>0</v>
      </c>
      <c r="S106" s="21">
        <v>0</v>
      </c>
      <c r="T106" s="22">
        <v>0</v>
      </c>
      <c r="U106" s="21">
        <v>0</v>
      </c>
      <c r="V106" s="21">
        <v>0</v>
      </c>
      <c r="W106" s="16"/>
    </row>
    <row r="107" spans="1:23" x14ac:dyDescent="0.2">
      <c r="A107" s="7" t="s">
        <v>789</v>
      </c>
      <c r="B107" s="7" t="s">
        <v>514</v>
      </c>
      <c r="C107" s="8" t="s">
        <v>515</v>
      </c>
      <c r="D107" s="21" t="s">
        <v>76</v>
      </c>
      <c r="E107" s="21" t="s">
        <v>516</v>
      </c>
      <c r="F107" s="30"/>
      <c r="G107" s="21"/>
      <c r="H107" s="7" t="b">
        <v>0</v>
      </c>
      <c r="I107" s="21"/>
      <c r="J107" s="30">
        <v>2018</v>
      </c>
      <c r="K107" s="31">
        <v>2019</v>
      </c>
      <c r="L107" s="31" t="s">
        <v>58</v>
      </c>
      <c r="M107" s="21">
        <v>0</v>
      </c>
      <c r="N107" s="21">
        <v>0</v>
      </c>
      <c r="O107" s="21">
        <v>0</v>
      </c>
      <c r="P107" s="21">
        <v>0</v>
      </c>
      <c r="Q107" s="21">
        <v>0</v>
      </c>
      <c r="R107" s="21">
        <v>0</v>
      </c>
      <c r="S107" s="21">
        <v>0</v>
      </c>
      <c r="T107" s="22">
        <v>0</v>
      </c>
      <c r="U107" s="21">
        <v>0</v>
      </c>
      <c r="V107" s="21">
        <v>0</v>
      </c>
      <c r="W107" s="16"/>
    </row>
    <row r="108" spans="1:23" x14ac:dyDescent="0.2">
      <c r="A108" s="7" t="s">
        <v>789</v>
      </c>
      <c r="B108" s="7" t="s">
        <v>517</v>
      </c>
      <c r="C108" s="7" t="s">
        <v>518</v>
      </c>
      <c r="D108" s="21" t="s">
        <v>76</v>
      </c>
      <c r="E108" s="21" t="s">
        <v>505</v>
      </c>
      <c r="F108" s="30"/>
      <c r="G108" s="21"/>
      <c r="H108" s="7" t="b">
        <v>0</v>
      </c>
      <c r="I108" s="21"/>
      <c r="J108" s="30">
        <v>2017</v>
      </c>
      <c r="K108" s="31"/>
      <c r="L108" s="31" t="s">
        <v>328</v>
      </c>
      <c r="M108" s="21">
        <v>0</v>
      </c>
      <c r="N108" s="21">
        <v>0</v>
      </c>
      <c r="O108" s="21">
        <v>0</v>
      </c>
      <c r="P108" s="21">
        <v>0</v>
      </c>
      <c r="Q108" s="21">
        <v>0</v>
      </c>
      <c r="R108" s="21">
        <v>0</v>
      </c>
      <c r="S108" s="21">
        <v>0</v>
      </c>
      <c r="T108" s="22">
        <v>0</v>
      </c>
      <c r="U108" s="21">
        <v>0</v>
      </c>
      <c r="V108" s="21">
        <v>0</v>
      </c>
      <c r="W108" s="16"/>
    </row>
    <row r="109" spans="1:23" ht="22.5" x14ac:dyDescent="0.2">
      <c r="A109" s="7" t="s">
        <v>789</v>
      </c>
      <c r="B109" s="33" t="s">
        <v>553</v>
      </c>
      <c r="C109" s="34" t="s">
        <v>554</v>
      </c>
      <c r="D109" s="21" t="s">
        <v>76</v>
      </c>
      <c r="E109" s="21" t="s">
        <v>237</v>
      </c>
      <c r="F109" s="30"/>
      <c r="G109" s="21"/>
      <c r="H109" s="7" t="b">
        <v>0</v>
      </c>
      <c r="I109" s="21"/>
      <c r="J109" s="30">
        <v>2018</v>
      </c>
      <c r="K109" s="35">
        <v>2019</v>
      </c>
      <c r="L109" s="35" t="s">
        <v>555</v>
      </c>
      <c r="M109" s="21">
        <v>0</v>
      </c>
      <c r="N109" s="21">
        <v>0</v>
      </c>
      <c r="O109" s="21">
        <v>0</v>
      </c>
      <c r="P109" s="21">
        <v>0</v>
      </c>
      <c r="Q109" s="21">
        <v>0</v>
      </c>
      <c r="R109" s="21">
        <v>0</v>
      </c>
      <c r="S109" s="21">
        <v>0</v>
      </c>
      <c r="T109" s="22">
        <v>0</v>
      </c>
      <c r="U109" s="21">
        <v>0</v>
      </c>
      <c r="V109" s="21">
        <v>0</v>
      </c>
      <c r="W109" s="16"/>
    </row>
    <row r="110" spans="1:23" x14ac:dyDescent="0.2">
      <c r="A110" s="7" t="s">
        <v>789</v>
      </c>
      <c r="B110" s="24" t="s">
        <v>564</v>
      </c>
      <c r="C110" s="7" t="s">
        <v>565</v>
      </c>
      <c r="D110" s="21" t="s">
        <v>76</v>
      </c>
      <c r="E110" s="21" t="s">
        <v>237</v>
      </c>
      <c r="F110" s="30"/>
      <c r="G110" s="21"/>
      <c r="H110" s="7" t="b">
        <v>0</v>
      </c>
      <c r="I110" s="21"/>
      <c r="J110" s="30">
        <v>2016</v>
      </c>
      <c r="K110" s="31"/>
      <c r="L110" s="31" t="s">
        <v>521</v>
      </c>
      <c r="M110" s="21">
        <v>0</v>
      </c>
      <c r="N110" s="21">
        <v>0</v>
      </c>
      <c r="O110" s="21">
        <v>0</v>
      </c>
      <c r="P110" s="21">
        <v>0</v>
      </c>
      <c r="Q110" s="21">
        <v>0</v>
      </c>
      <c r="R110" s="21">
        <v>0</v>
      </c>
      <c r="S110" s="21">
        <v>0</v>
      </c>
      <c r="T110" s="22">
        <v>0</v>
      </c>
      <c r="U110" s="21">
        <v>0</v>
      </c>
      <c r="V110" s="21">
        <v>0</v>
      </c>
      <c r="W110" s="32"/>
    </row>
    <row r="111" spans="1:23" x14ac:dyDescent="0.2">
      <c r="A111" s="7" t="s">
        <v>789</v>
      </c>
      <c r="B111" s="21" t="s">
        <v>601</v>
      </c>
      <c r="C111" s="14" t="s">
        <v>602</v>
      </c>
      <c r="D111" s="21" t="s">
        <v>76</v>
      </c>
      <c r="E111" s="21" t="s">
        <v>529</v>
      </c>
      <c r="F111" s="30" t="s">
        <v>72</v>
      </c>
      <c r="G111" s="21"/>
      <c r="H111" s="7" t="b">
        <v>0</v>
      </c>
      <c r="I111" s="21"/>
      <c r="J111" s="30">
        <v>1998</v>
      </c>
      <c r="K111" s="30">
        <v>2007</v>
      </c>
      <c r="L111" s="19"/>
      <c r="M111" s="21">
        <v>1</v>
      </c>
      <c r="N111" s="21">
        <v>1</v>
      </c>
      <c r="O111" s="21">
        <v>1</v>
      </c>
      <c r="P111" s="21">
        <v>1</v>
      </c>
      <c r="Q111" s="21">
        <v>0</v>
      </c>
      <c r="R111" s="21">
        <v>0</v>
      </c>
      <c r="S111" s="21">
        <v>0</v>
      </c>
      <c r="T111" s="22">
        <v>0</v>
      </c>
      <c r="U111" s="21">
        <v>0</v>
      </c>
      <c r="V111" s="21">
        <v>1</v>
      </c>
      <c r="W111" s="69" t="s">
        <v>590</v>
      </c>
    </row>
    <row r="112" spans="1:23" x14ac:dyDescent="0.2">
      <c r="A112" s="7" t="s">
        <v>790</v>
      </c>
      <c r="B112" s="24" t="s">
        <v>560</v>
      </c>
      <c r="C112" s="7" t="s">
        <v>561</v>
      </c>
      <c r="D112" s="21" t="s">
        <v>76</v>
      </c>
      <c r="E112" s="21"/>
      <c r="F112" s="30"/>
      <c r="G112" s="21"/>
      <c r="H112" s="7" t="b">
        <v>0</v>
      </c>
      <c r="I112" s="21"/>
      <c r="J112" s="30"/>
      <c r="K112" s="62">
        <v>2017</v>
      </c>
      <c r="L112" s="62" t="s">
        <v>328</v>
      </c>
      <c r="M112" s="21">
        <v>1</v>
      </c>
      <c r="N112" s="21">
        <v>1</v>
      </c>
      <c r="O112" s="21">
        <v>0</v>
      </c>
      <c r="P112" s="21">
        <v>0</v>
      </c>
      <c r="Q112" s="21">
        <v>0</v>
      </c>
      <c r="R112" s="21">
        <v>0</v>
      </c>
      <c r="S112" s="21">
        <v>0</v>
      </c>
      <c r="T112" s="22">
        <v>0</v>
      </c>
      <c r="U112" s="21">
        <v>0</v>
      </c>
      <c r="V112" s="21">
        <v>0</v>
      </c>
      <c r="W112" s="32"/>
    </row>
    <row r="113" spans="1:23" x14ac:dyDescent="0.2">
      <c r="A113" s="7" t="s">
        <v>789</v>
      </c>
      <c r="B113" s="21" t="s">
        <v>598</v>
      </c>
      <c r="C113" s="14" t="s">
        <v>599</v>
      </c>
      <c r="D113" s="21" t="s">
        <v>76</v>
      </c>
      <c r="E113" s="21" t="s">
        <v>237</v>
      </c>
      <c r="F113" s="30" t="s">
        <v>72</v>
      </c>
      <c r="G113" s="21">
        <v>7500</v>
      </c>
      <c r="H113" s="7" t="b">
        <v>0</v>
      </c>
      <c r="I113" s="21"/>
      <c r="J113" s="30"/>
      <c r="K113" s="30">
        <v>2019</v>
      </c>
      <c r="L113" s="30"/>
      <c r="M113" s="21">
        <v>1</v>
      </c>
      <c r="N113" s="21">
        <v>1</v>
      </c>
      <c r="O113" s="21">
        <v>1</v>
      </c>
      <c r="P113" s="21">
        <v>1</v>
      </c>
      <c r="Q113" s="21">
        <v>1</v>
      </c>
      <c r="R113" s="21">
        <v>1</v>
      </c>
      <c r="S113" s="21">
        <v>0</v>
      </c>
      <c r="T113" s="22">
        <v>0</v>
      </c>
      <c r="U113" s="21">
        <v>0</v>
      </c>
      <c r="V113" s="21">
        <v>1</v>
      </c>
      <c r="W113" s="69" t="s">
        <v>600</v>
      </c>
    </row>
    <row r="114" spans="1:23" x14ac:dyDescent="0.2">
      <c r="A114" s="21" t="s">
        <v>430</v>
      </c>
      <c r="B114" s="21" t="s">
        <v>431</v>
      </c>
      <c r="C114" s="21" t="s">
        <v>432</v>
      </c>
      <c r="D114" s="24" t="s">
        <v>634</v>
      </c>
      <c r="E114" s="21"/>
      <c r="F114" s="24" t="s">
        <v>607</v>
      </c>
      <c r="G114" s="21" t="s">
        <v>376</v>
      </c>
      <c r="H114" s="14" t="b">
        <v>0</v>
      </c>
      <c r="I114" s="21" t="s">
        <v>433</v>
      </c>
      <c r="J114" s="21" t="s">
        <v>376</v>
      </c>
      <c r="K114" s="21">
        <v>2019</v>
      </c>
      <c r="L114" s="21" t="s">
        <v>434</v>
      </c>
      <c r="M114" s="21">
        <v>0</v>
      </c>
      <c r="N114" s="21">
        <v>1</v>
      </c>
      <c r="O114" s="21">
        <v>1</v>
      </c>
      <c r="P114" s="21">
        <v>0</v>
      </c>
      <c r="Q114" s="21">
        <v>0</v>
      </c>
      <c r="R114" s="21">
        <v>1</v>
      </c>
      <c r="S114" s="21">
        <v>1</v>
      </c>
      <c r="T114" s="22">
        <v>1</v>
      </c>
      <c r="U114" s="21">
        <v>0</v>
      </c>
      <c r="V114" s="21">
        <v>0</v>
      </c>
      <c r="W114" s="21"/>
    </row>
    <row r="115" spans="1:23" x14ac:dyDescent="0.2">
      <c r="A115" s="24" t="s">
        <v>787</v>
      </c>
      <c r="B115" s="24" t="s">
        <v>492</v>
      </c>
      <c r="C115" s="24" t="s">
        <v>493</v>
      </c>
      <c r="D115" s="24" t="s">
        <v>635</v>
      </c>
      <c r="E115" s="24"/>
      <c r="F115" s="21" t="s">
        <v>157</v>
      </c>
      <c r="G115" s="24" t="s">
        <v>494</v>
      </c>
      <c r="H115" s="7" t="s">
        <v>639</v>
      </c>
      <c r="I115" s="24" t="s">
        <v>444</v>
      </c>
      <c r="J115" s="24">
        <v>2014</v>
      </c>
      <c r="K115" s="24">
        <v>2019</v>
      </c>
      <c r="L115" s="24" t="s">
        <v>491</v>
      </c>
      <c r="M115" s="24">
        <v>1</v>
      </c>
      <c r="N115" s="24">
        <v>1</v>
      </c>
      <c r="O115" s="24">
        <v>0</v>
      </c>
      <c r="P115" s="24">
        <v>0</v>
      </c>
      <c r="Q115" s="24">
        <v>0</v>
      </c>
      <c r="R115" s="24">
        <v>0</v>
      </c>
      <c r="S115" s="24">
        <v>0</v>
      </c>
      <c r="T115" s="25">
        <v>0</v>
      </c>
      <c r="U115" s="24">
        <v>0</v>
      </c>
      <c r="V115" s="24">
        <v>0</v>
      </c>
      <c r="W115" s="8"/>
    </row>
    <row r="116" spans="1:23" x14ac:dyDescent="0.2">
      <c r="A116" s="24" t="s">
        <v>787</v>
      </c>
      <c r="B116" s="24" t="s">
        <v>492</v>
      </c>
      <c r="C116" s="24" t="s">
        <v>493</v>
      </c>
      <c r="D116" s="24" t="s">
        <v>75</v>
      </c>
      <c r="E116" s="24"/>
      <c r="F116" s="21" t="s">
        <v>157</v>
      </c>
      <c r="G116" s="24" t="s">
        <v>494</v>
      </c>
      <c r="H116" s="7" t="s">
        <v>639</v>
      </c>
      <c r="I116" s="24" t="s">
        <v>444</v>
      </c>
      <c r="J116" s="24">
        <v>2014</v>
      </c>
      <c r="K116" s="24">
        <v>2019</v>
      </c>
      <c r="L116" s="24" t="s">
        <v>491</v>
      </c>
      <c r="M116" s="24">
        <v>1</v>
      </c>
      <c r="N116" s="24">
        <v>1</v>
      </c>
      <c r="O116" s="24">
        <v>0</v>
      </c>
      <c r="P116" s="24">
        <v>0</v>
      </c>
      <c r="Q116" s="24">
        <v>0</v>
      </c>
      <c r="R116" s="24">
        <v>0</v>
      </c>
      <c r="S116" s="24">
        <v>0</v>
      </c>
      <c r="T116" s="25">
        <v>0</v>
      </c>
      <c r="U116" s="24">
        <v>0</v>
      </c>
      <c r="V116" s="24">
        <v>0</v>
      </c>
      <c r="W116" s="8"/>
    </row>
    <row r="117" spans="1:23" ht="33.75" x14ac:dyDescent="0.2">
      <c r="A117" s="24" t="s">
        <v>787</v>
      </c>
      <c r="B117" s="24" t="s">
        <v>492</v>
      </c>
      <c r="C117" s="24" t="s">
        <v>493</v>
      </c>
      <c r="D117" s="24" t="s">
        <v>634</v>
      </c>
      <c r="E117" s="24"/>
      <c r="F117" s="14" t="s">
        <v>157</v>
      </c>
      <c r="G117" s="24" t="s">
        <v>494</v>
      </c>
      <c r="H117" s="7" t="s">
        <v>639</v>
      </c>
      <c r="I117" s="24" t="s">
        <v>444</v>
      </c>
      <c r="J117" s="24">
        <v>2014</v>
      </c>
      <c r="K117" s="24">
        <v>2019</v>
      </c>
      <c r="L117" s="24" t="s">
        <v>491</v>
      </c>
      <c r="M117" s="24">
        <v>1</v>
      </c>
      <c r="N117" s="24">
        <v>1</v>
      </c>
      <c r="O117" s="24">
        <v>0</v>
      </c>
      <c r="P117" s="24">
        <v>0</v>
      </c>
      <c r="Q117" s="24">
        <v>0</v>
      </c>
      <c r="R117" s="24">
        <v>0</v>
      </c>
      <c r="S117" s="24">
        <v>0</v>
      </c>
      <c r="T117" s="25">
        <v>0</v>
      </c>
      <c r="U117" s="24">
        <v>0</v>
      </c>
      <c r="V117" s="24">
        <v>0</v>
      </c>
      <c r="W117" s="8"/>
    </row>
    <row r="118" spans="1:23" ht="22.5" x14ac:dyDescent="0.2">
      <c r="A118" s="7" t="s">
        <v>789</v>
      </c>
      <c r="B118" s="24" t="s">
        <v>506</v>
      </c>
      <c r="C118" s="65" t="s">
        <v>507</v>
      </c>
      <c r="D118" s="21" t="s">
        <v>76</v>
      </c>
      <c r="E118" s="21" t="s">
        <v>505</v>
      </c>
      <c r="F118" s="30"/>
      <c r="G118" s="21"/>
      <c r="H118" s="7" t="b">
        <v>0</v>
      </c>
      <c r="I118" s="21"/>
      <c r="J118" s="30"/>
      <c r="K118" s="62"/>
      <c r="L118" s="62"/>
      <c r="M118" s="21">
        <v>0</v>
      </c>
      <c r="N118" s="21">
        <v>0</v>
      </c>
      <c r="O118" s="21">
        <v>0</v>
      </c>
      <c r="P118" s="21">
        <v>0</v>
      </c>
      <c r="Q118" s="21">
        <v>0</v>
      </c>
      <c r="R118" s="21">
        <v>0</v>
      </c>
      <c r="S118" s="21">
        <v>0</v>
      </c>
      <c r="T118" s="22">
        <v>0</v>
      </c>
      <c r="U118" s="21">
        <v>0</v>
      </c>
      <c r="V118" s="21">
        <v>0</v>
      </c>
      <c r="W118" s="16"/>
    </row>
    <row r="119" spans="1:23" ht="22.5" x14ac:dyDescent="0.2">
      <c r="A119" s="7" t="s">
        <v>789</v>
      </c>
      <c r="B119" s="24" t="s">
        <v>519</v>
      </c>
      <c r="C119" s="24" t="s">
        <v>520</v>
      </c>
      <c r="D119" s="21" t="s">
        <v>76</v>
      </c>
      <c r="E119" s="21" t="s">
        <v>237</v>
      </c>
      <c r="F119" s="30"/>
      <c r="G119" s="21"/>
      <c r="H119" s="7" t="b">
        <v>0</v>
      </c>
      <c r="I119" s="21"/>
      <c r="J119" s="30">
        <v>2016</v>
      </c>
      <c r="K119" s="62">
        <v>2019</v>
      </c>
      <c r="L119" s="62" t="s">
        <v>521</v>
      </c>
      <c r="M119" s="21">
        <v>1</v>
      </c>
      <c r="N119" s="21">
        <v>1</v>
      </c>
      <c r="O119" s="21">
        <v>0</v>
      </c>
      <c r="P119" s="21">
        <v>0</v>
      </c>
      <c r="Q119" s="21">
        <v>0</v>
      </c>
      <c r="R119" s="21">
        <v>0</v>
      </c>
      <c r="S119" s="21">
        <v>0</v>
      </c>
      <c r="T119" s="22">
        <v>0</v>
      </c>
      <c r="U119" s="21">
        <v>0</v>
      </c>
      <c r="V119" s="21">
        <v>0</v>
      </c>
      <c r="W119" s="16"/>
    </row>
    <row r="120" spans="1:23" x14ac:dyDescent="0.2">
      <c r="A120" s="7" t="s">
        <v>789</v>
      </c>
      <c r="B120" s="24" t="s">
        <v>522</v>
      </c>
      <c r="C120" s="65" t="s">
        <v>523</v>
      </c>
      <c r="D120" s="21" t="s">
        <v>76</v>
      </c>
      <c r="E120" s="21" t="s">
        <v>505</v>
      </c>
      <c r="F120" s="30"/>
      <c r="G120" s="21"/>
      <c r="H120" s="7" t="b">
        <v>0</v>
      </c>
      <c r="I120" s="21"/>
      <c r="J120" s="30"/>
      <c r="K120" s="62"/>
      <c r="L120" s="62" t="s">
        <v>524</v>
      </c>
      <c r="M120" s="21">
        <v>0</v>
      </c>
      <c r="N120" s="21">
        <v>0</v>
      </c>
      <c r="O120" s="21">
        <v>0</v>
      </c>
      <c r="P120" s="21">
        <v>0</v>
      </c>
      <c r="Q120" s="21">
        <v>0</v>
      </c>
      <c r="R120" s="21">
        <v>0</v>
      </c>
      <c r="S120" s="21">
        <v>0</v>
      </c>
      <c r="T120" s="22">
        <v>0</v>
      </c>
      <c r="U120" s="21">
        <v>0</v>
      </c>
      <c r="V120" s="21">
        <v>0</v>
      </c>
      <c r="W120" s="16"/>
    </row>
    <row r="121" spans="1:23" ht="22.5" x14ac:dyDescent="0.2">
      <c r="A121" s="7" t="s">
        <v>789</v>
      </c>
      <c r="B121" s="24" t="s">
        <v>531</v>
      </c>
      <c r="C121" s="24" t="s">
        <v>531</v>
      </c>
      <c r="D121" s="21" t="s">
        <v>76</v>
      </c>
      <c r="E121" s="21" t="s">
        <v>505</v>
      </c>
      <c r="F121" s="30"/>
      <c r="G121" s="21"/>
      <c r="H121" s="7" t="b">
        <v>0</v>
      </c>
      <c r="I121" s="21"/>
      <c r="J121" s="30"/>
      <c r="K121" s="62"/>
      <c r="L121" s="62" t="s">
        <v>532</v>
      </c>
      <c r="M121" s="21">
        <v>0</v>
      </c>
      <c r="N121" s="21">
        <v>0</v>
      </c>
      <c r="O121" s="21">
        <v>0</v>
      </c>
      <c r="P121" s="21">
        <v>0</v>
      </c>
      <c r="Q121" s="21">
        <v>0</v>
      </c>
      <c r="R121" s="21">
        <v>0</v>
      </c>
      <c r="S121" s="21">
        <v>0</v>
      </c>
      <c r="T121" s="22">
        <v>0</v>
      </c>
      <c r="U121" s="21">
        <v>0</v>
      </c>
      <c r="V121" s="21">
        <v>0</v>
      </c>
      <c r="W121" s="16"/>
    </row>
    <row r="122" spans="1:23" x14ac:dyDescent="0.2">
      <c r="A122" s="7" t="s">
        <v>789</v>
      </c>
      <c r="B122" s="63" t="s">
        <v>542</v>
      </c>
      <c r="C122" s="64" t="s">
        <v>543</v>
      </c>
      <c r="D122" s="21" t="s">
        <v>76</v>
      </c>
      <c r="E122" s="21" t="s">
        <v>516</v>
      </c>
      <c r="F122" s="30"/>
      <c r="G122" s="21"/>
      <c r="H122" s="7" t="b">
        <v>0</v>
      </c>
      <c r="I122" s="21"/>
      <c r="J122" s="30"/>
      <c r="K122" s="67"/>
      <c r="L122" s="67"/>
      <c r="M122" s="21">
        <v>0</v>
      </c>
      <c r="N122" s="21">
        <v>1</v>
      </c>
      <c r="O122" s="21">
        <v>0</v>
      </c>
      <c r="P122" s="21">
        <v>0</v>
      </c>
      <c r="Q122" s="21">
        <v>0</v>
      </c>
      <c r="R122" s="21">
        <v>0</v>
      </c>
      <c r="S122" s="21">
        <v>0</v>
      </c>
      <c r="T122" s="22">
        <v>0</v>
      </c>
      <c r="U122" s="21">
        <v>0</v>
      </c>
      <c r="V122" s="21">
        <v>0</v>
      </c>
      <c r="W122" s="16"/>
    </row>
    <row r="123" spans="1:23" ht="33.75" x14ac:dyDescent="0.2">
      <c r="A123" s="7" t="s">
        <v>789</v>
      </c>
      <c r="B123" s="24" t="s">
        <v>544</v>
      </c>
      <c r="C123" s="64" t="s">
        <v>545</v>
      </c>
      <c r="D123" s="21" t="s">
        <v>76</v>
      </c>
      <c r="E123" s="21" t="s">
        <v>516</v>
      </c>
      <c r="F123" s="30"/>
      <c r="G123" s="21"/>
      <c r="H123" s="7" t="b">
        <v>0</v>
      </c>
      <c r="I123" s="21"/>
      <c r="J123" s="30"/>
      <c r="K123" s="67"/>
      <c r="L123" s="67" t="s">
        <v>546</v>
      </c>
      <c r="M123" s="21">
        <v>1</v>
      </c>
      <c r="N123" s="21">
        <v>1</v>
      </c>
      <c r="O123" s="21">
        <v>0</v>
      </c>
      <c r="P123" s="21">
        <v>0</v>
      </c>
      <c r="Q123" s="21">
        <v>0</v>
      </c>
      <c r="R123" s="21">
        <v>0</v>
      </c>
      <c r="S123" s="21">
        <v>0</v>
      </c>
      <c r="T123" s="22">
        <v>0</v>
      </c>
      <c r="U123" s="21">
        <v>0</v>
      </c>
      <c r="V123" s="21">
        <v>0</v>
      </c>
      <c r="W123" s="16"/>
    </row>
    <row r="124" spans="1:23" x14ac:dyDescent="0.2">
      <c r="A124" s="7" t="s">
        <v>789</v>
      </c>
      <c r="B124" s="63" t="s">
        <v>550</v>
      </c>
      <c r="C124" s="64" t="s">
        <v>551</v>
      </c>
      <c r="D124" s="21" t="s">
        <v>76</v>
      </c>
      <c r="E124" s="21" t="s">
        <v>505</v>
      </c>
      <c r="F124" s="30"/>
      <c r="G124" s="21"/>
      <c r="H124" s="7" t="b">
        <v>0</v>
      </c>
      <c r="I124" s="21"/>
      <c r="J124" s="30"/>
      <c r="K124" s="67"/>
      <c r="L124" s="67"/>
      <c r="M124" s="21">
        <v>0</v>
      </c>
      <c r="N124" s="21">
        <v>0</v>
      </c>
      <c r="O124" s="21">
        <v>0</v>
      </c>
      <c r="P124" s="21">
        <v>0</v>
      </c>
      <c r="Q124" s="21">
        <v>0</v>
      </c>
      <c r="R124" s="21">
        <v>0</v>
      </c>
      <c r="S124" s="21">
        <v>0</v>
      </c>
      <c r="T124" s="22">
        <v>0</v>
      </c>
      <c r="U124" s="21">
        <v>0</v>
      </c>
      <c r="V124" s="21">
        <v>0</v>
      </c>
      <c r="W124" s="16"/>
    </row>
    <row r="125" spans="1:23" x14ac:dyDescent="0.2">
      <c r="A125" s="7" t="s">
        <v>789</v>
      </c>
      <c r="B125" s="33" t="s">
        <v>552</v>
      </c>
      <c r="C125" s="34"/>
      <c r="D125" s="14" t="s">
        <v>76</v>
      </c>
      <c r="E125" s="14" t="s">
        <v>516</v>
      </c>
      <c r="F125" s="19"/>
      <c r="G125" s="14"/>
      <c r="H125" s="7" t="b">
        <v>0</v>
      </c>
      <c r="I125" s="14"/>
      <c r="J125" s="19"/>
      <c r="K125" s="19">
        <v>2014</v>
      </c>
      <c r="L125" s="35"/>
      <c r="M125" s="14">
        <v>1</v>
      </c>
      <c r="N125" s="14">
        <v>1</v>
      </c>
      <c r="O125" s="14">
        <v>0</v>
      </c>
      <c r="P125" s="14">
        <v>0</v>
      </c>
      <c r="Q125" s="14">
        <v>0</v>
      </c>
      <c r="R125" s="14">
        <v>0</v>
      </c>
      <c r="S125" s="14">
        <v>0</v>
      </c>
      <c r="T125" s="15">
        <v>0</v>
      </c>
      <c r="U125" s="14">
        <v>0</v>
      </c>
      <c r="V125" s="14">
        <v>0</v>
      </c>
      <c r="W125" s="16"/>
    </row>
    <row r="126" spans="1:23" x14ac:dyDescent="0.2">
      <c r="A126" s="7" t="s">
        <v>789</v>
      </c>
      <c r="B126" s="7" t="s">
        <v>566</v>
      </c>
      <c r="D126" s="14" t="s">
        <v>76</v>
      </c>
      <c r="E126" s="14" t="s">
        <v>516</v>
      </c>
      <c r="F126" s="19"/>
      <c r="G126" s="14"/>
      <c r="H126" s="7" t="b">
        <v>0</v>
      </c>
      <c r="I126" s="14"/>
      <c r="J126" s="19"/>
      <c r="K126" s="31"/>
      <c r="L126" s="31" t="s">
        <v>65</v>
      </c>
      <c r="M126" s="14">
        <v>0</v>
      </c>
      <c r="N126" s="14">
        <v>0</v>
      </c>
      <c r="O126" s="14">
        <v>0</v>
      </c>
      <c r="P126" s="14">
        <v>0</v>
      </c>
      <c r="Q126" s="14">
        <v>0</v>
      </c>
      <c r="R126" s="14">
        <v>0</v>
      </c>
      <c r="S126" s="14">
        <v>0</v>
      </c>
      <c r="T126" s="15">
        <v>0</v>
      </c>
      <c r="U126" s="14">
        <v>0</v>
      </c>
      <c r="V126" s="14">
        <v>0</v>
      </c>
      <c r="W126" s="16"/>
    </row>
    <row r="127" spans="1:23" ht="33.75" x14ac:dyDescent="0.2">
      <c r="A127" s="7" t="s">
        <v>789</v>
      </c>
      <c r="B127" s="7" t="s">
        <v>567</v>
      </c>
      <c r="C127" s="7" t="s">
        <v>568</v>
      </c>
      <c r="D127" s="14" t="s">
        <v>76</v>
      </c>
      <c r="E127" s="14" t="s">
        <v>516</v>
      </c>
      <c r="F127" s="19"/>
      <c r="G127" s="14"/>
      <c r="H127" s="7" t="b">
        <v>0</v>
      </c>
      <c r="I127" s="14"/>
      <c r="J127" s="19"/>
      <c r="K127" s="31"/>
      <c r="L127" s="31" t="s">
        <v>65</v>
      </c>
      <c r="M127" s="14">
        <v>1</v>
      </c>
      <c r="N127" s="14">
        <v>0</v>
      </c>
      <c r="O127" s="14">
        <v>0</v>
      </c>
      <c r="P127" s="14">
        <v>0</v>
      </c>
      <c r="Q127" s="14">
        <v>0</v>
      </c>
      <c r="R127" s="14">
        <v>0</v>
      </c>
      <c r="S127" s="14">
        <v>0</v>
      </c>
      <c r="T127" s="15">
        <v>0</v>
      </c>
      <c r="U127" s="14">
        <v>0</v>
      </c>
      <c r="V127" s="14">
        <v>0</v>
      </c>
      <c r="W127" s="16"/>
    </row>
    <row r="128" spans="1:23" x14ac:dyDescent="0.2">
      <c r="A128" s="7" t="s">
        <v>789</v>
      </c>
      <c r="B128" s="7" t="s">
        <v>572</v>
      </c>
      <c r="C128" s="7" t="s">
        <v>573</v>
      </c>
      <c r="D128" s="14" t="s">
        <v>76</v>
      </c>
      <c r="E128" s="14" t="s">
        <v>516</v>
      </c>
      <c r="F128" s="19"/>
      <c r="G128" s="14"/>
      <c r="H128" s="7" t="b">
        <v>0</v>
      </c>
      <c r="I128" s="14"/>
      <c r="J128" s="19"/>
      <c r="K128" s="31">
        <v>2019</v>
      </c>
      <c r="L128" s="31"/>
      <c r="M128" s="14">
        <v>1</v>
      </c>
      <c r="N128" s="14">
        <v>1</v>
      </c>
      <c r="O128" s="14">
        <v>0</v>
      </c>
      <c r="P128" s="14">
        <v>0</v>
      </c>
      <c r="Q128" s="14">
        <v>0</v>
      </c>
      <c r="R128" s="14">
        <v>0</v>
      </c>
      <c r="S128" s="14">
        <v>0</v>
      </c>
      <c r="T128" s="15">
        <v>0</v>
      </c>
      <c r="U128" s="14">
        <v>0</v>
      </c>
      <c r="V128" s="14">
        <v>0</v>
      </c>
      <c r="W128" s="16"/>
    </row>
    <row r="129" spans="1:23" x14ac:dyDescent="0.2">
      <c r="A129" s="7" t="s">
        <v>789</v>
      </c>
      <c r="B129" s="14" t="s">
        <v>574</v>
      </c>
      <c r="C129" s="7" t="s">
        <v>573</v>
      </c>
      <c r="D129" s="14" t="s">
        <v>76</v>
      </c>
      <c r="E129" s="14" t="s">
        <v>516</v>
      </c>
      <c r="F129" s="19"/>
      <c r="G129" s="14"/>
      <c r="H129" s="7" t="b">
        <v>0</v>
      </c>
      <c r="I129" s="14"/>
      <c r="J129" s="19"/>
      <c r="K129" s="31">
        <v>2019</v>
      </c>
      <c r="L129" s="31"/>
      <c r="M129" s="14">
        <v>1</v>
      </c>
      <c r="N129" s="14">
        <v>1</v>
      </c>
      <c r="O129" s="14">
        <v>0</v>
      </c>
      <c r="P129" s="14">
        <v>0</v>
      </c>
      <c r="Q129" s="14">
        <v>0</v>
      </c>
      <c r="R129" s="14">
        <v>0</v>
      </c>
      <c r="S129" s="14">
        <v>0</v>
      </c>
      <c r="T129" s="15">
        <v>0</v>
      </c>
      <c r="U129" s="14">
        <v>0</v>
      </c>
      <c r="V129" s="14">
        <v>0</v>
      </c>
      <c r="W129" s="16"/>
    </row>
    <row r="130" spans="1:23" ht="67.5" x14ac:dyDescent="0.2">
      <c r="A130" s="7" t="s">
        <v>789</v>
      </c>
      <c r="B130" s="14" t="s">
        <v>575</v>
      </c>
      <c r="C130" s="7" t="s">
        <v>573</v>
      </c>
      <c r="D130" s="14" t="s">
        <v>76</v>
      </c>
      <c r="E130" s="14" t="s">
        <v>516</v>
      </c>
      <c r="F130" s="19"/>
      <c r="G130" s="14"/>
      <c r="H130" s="7" t="b">
        <v>0</v>
      </c>
      <c r="I130" s="14"/>
      <c r="J130" s="19"/>
      <c r="K130" s="19">
        <v>2019</v>
      </c>
      <c r="L130" s="31"/>
      <c r="M130" s="14">
        <v>1</v>
      </c>
      <c r="N130" s="14">
        <v>1</v>
      </c>
      <c r="O130" s="14">
        <v>0</v>
      </c>
      <c r="P130" s="14">
        <v>0</v>
      </c>
      <c r="Q130" s="14">
        <v>0</v>
      </c>
      <c r="R130" s="14">
        <v>0</v>
      </c>
      <c r="S130" s="14">
        <v>0</v>
      </c>
      <c r="T130" s="15">
        <v>0</v>
      </c>
      <c r="U130" s="14">
        <v>0</v>
      </c>
      <c r="V130" s="14">
        <v>0</v>
      </c>
      <c r="W130" s="16"/>
    </row>
    <row r="131" spans="1:23" ht="67.5" x14ac:dyDescent="0.2">
      <c r="A131" s="7" t="s">
        <v>789</v>
      </c>
      <c r="B131" s="14" t="s">
        <v>576</v>
      </c>
      <c r="C131" s="7" t="s">
        <v>573</v>
      </c>
      <c r="D131" s="14" t="s">
        <v>76</v>
      </c>
      <c r="E131" s="14" t="s">
        <v>516</v>
      </c>
      <c r="F131" s="19"/>
      <c r="G131" s="14"/>
      <c r="H131" s="7" t="b">
        <v>0</v>
      </c>
      <c r="I131" s="14"/>
      <c r="J131" s="19"/>
      <c r="K131" s="19">
        <v>2019</v>
      </c>
      <c r="L131" s="19"/>
      <c r="M131" s="14">
        <v>1</v>
      </c>
      <c r="N131" s="14">
        <v>1</v>
      </c>
      <c r="O131" s="14">
        <v>0</v>
      </c>
      <c r="P131" s="14">
        <v>0</v>
      </c>
      <c r="Q131" s="14">
        <v>0</v>
      </c>
      <c r="R131" s="14">
        <v>0</v>
      </c>
      <c r="S131" s="14">
        <v>0</v>
      </c>
      <c r="T131" s="15">
        <v>0</v>
      </c>
      <c r="U131" s="14">
        <v>0</v>
      </c>
      <c r="V131" s="14">
        <v>0</v>
      </c>
      <c r="W131" s="16"/>
    </row>
    <row r="132" spans="1:23" x14ac:dyDescent="0.2">
      <c r="A132" s="7" t="s">
        <v>789</v>
      </c>
      <c r="B132" s="14" t="s">
        <v>577</v>
      </c>
      <c r="C132" s="7" t="s">
        <v>573</v>
      </c>
      <c r="D132" s="14" t="s">
        <v>76</v>
      </c>
      <c r="E132" s="14" t="s">
        <v>516</v>
      </c>
      <c r="F132" s="19"/>
      <c r="G132" s="14"/>
      <c r="H132" s="7" t="b">
        <v>0</v>
      </c>
      <c r="I132" s="14"/>
      <c r="J132" s="19"/>
      <c r="K132" s="19">
        <v>2019</v>
      </c>
      <c r="L132" s="19"/>
      <c r="M132" s="14">
        <v>1</v>
      </c>
      <c r="N132" s="14">
        <v>1</v>
      </c>
      <c r="O132" s="14">
        <v>0</v>
      </c>
      <c r="P132" s="14">
        <v>1</v>
      </c>
      <c r="Q132" s="14">
        <v>0</v>
      </c>
      <c r="R132" s="14">
        <v>0</v>
      </c>
      <c r="S132" s="14">
        <v>0</v>
      </c>
      <c r="T132" s="15">
        <v>0</v>
      </c>
      <c r="U132" s="14">
        <v>0</v>
      </c>
      <c r="V132" s="14">
        <v>0</v>
      </c>
      <c r="W132" s="16"/>
    </row>
    <row r="133" spans="1:23" x14ac:dyDescent="0.2">
      <c r="A133" s="7" t="s">
        <v>789</v>
      </c>
      <c r="B133" s="7" t="s">
        <v>535</v>
      </c>
      <c r="C133" s="8" t="s">
        <v>536</v>
      </c>
      <c r="D133" s="14" t="s">
        <v>76</v>
      </c>
      <c r="E133" s="14" t="s">
        <v>529</v>
      </c>
      <c r="F133" s="19"/>
      <c r="G133" s="14"/>
      <c r="H133" s="7" t="b">
        <v>0</v>
      </c>
      <c r="I133" s="14" t="s">
        <v>530</v>
      </c>
      <c r="J133" s="19"/>
      <c r="K133" s="31"/>
      <c r="L133" s="31"/>
      <c r="M133" s="14">
        <v>0</v>
      </c>
      <c r="N133" s="14">
        <v>0</v>
      </c>
      <c r="O133" s="14">
        <v>0</v>
      </c>
      <c r="P133" s="14">
        <v>0</v>
      </c>
      <c r="Q133" s="14">
        <v>0</v>
      </c>
      <c r="R133" s="14">
        <v>0</v>
      </c>
      <c r="S133" s="14">
        <v>0</v>
      </c>
      <c r="T133" s="15">
        <v>0</v>
      </c>
      <c r="U133" s="14">
        <v>0</v>
      </c>
      <c r="V133" s="14">
        <v>0</v>
      </c>
      <c r="W133" s="16"/>
    </row>
    <row r="134" spans="1:23" x14ac:dyDescent="0.2">
      <c r="A134" s="7" t="s">
        <v>789</v>
      </c>
      <c r="B134" s="7" t="s">
        <v>537</v>
      </c>
      <c r="C134" s="8" t="s">
        <v>538</v>
      </c>
      <c r="D134" s="14" t="s">
        <v>76</v>
      </c>
      <c r="E134" s="14" t="s">
        <v>529</v>
      </c>
      <c r="F134" s="19"/>
      <c r="G134" s="14"/>
      <c r="H134" s="7" t="b">
        <v>0</v>
      </c>
      <c r="I134" s="14" t="s">
        <v>530</v>
      </c>
      <c r="J134" s="19"/>
      <c r="K134" s="31"/>
      <c r="L134" s="31"/>
      <c r="M134" s="14">
        <v>0</v>
      </c>
      <c r="N134" s="14">
        <v>0</v>
      </c>
      <c r="O134" s="14">
        <v>0</v>
      </c>
      <c r="P134" s="14">
        <v>0</v>
      </c>
      <c r="Q134" s="14">
        <v>0</v>
      </c>
      <c r="R134" s="14">
        <v>0</v>
      </c>
      <c r="S134" s="14">
        <v>0</v>
      </c>
      <c r="T134" s="15">
        <v>0</v>
      </c>
      <c r="U134" s="14">
        <v>0</v>
      </c>
      <c r="V134" s="14">
        <v>0</v>
      </c>
      <c r="W134" s="16"/>
    </row>
    <row r="135" spans="1:23" x14ac:dyDescent="0.2">
      <c r="A135" s="7" t="s">
        <v>789</v>
      </c>
      <c r="B135" s="7" t="s">
        <v>539</v>
      </c>
      <c r="C135" s="8" t="s">
        <v>540</v>
      </c>
      <c r="D135" s="14" t="s">
        <v>76</v>
      </c>
      <c r="E135" s="14" t="s">
        <v>516</v>
      </c>
      <c r="F135" s="19"/>
      <c r="G135" s="14"/>
      <c r="H135" s="7" t="b">
        <v>0</v>
      </c>
      <c r="I135" s="14"/>
      <c r="J135" s="19"/>
      <c r="K135" s="31"/>
      <c r="L135" s="31" t="s">
        <v>541</v>
      </c>
      <c r="M135" s="14">
        <v>0</v>
      </c>
      <c r="N135" s="14">
        <v>0</v>
      </c>
      <c r="O135" s="14">
        <v>0</v>
      </c>
      <c r="P135" s="14">
        <v>0</v>
      </c>
      <c r="Q135" s="14">
        <v>0</v>
      </c>
      <c r="R135" s="14">
        <v>0</v>
      </c>
      <c r="S135" s="14">
        <v>0</v>
      </c>
      <c r="T135" s="15">
        <v>0</v>
      </c>
      <c r="U135" s="14">
        <v>0</v>
      </c>
      <c r="V135" s="14">
        <v>0</v>
      </c>
      <c r="W135" s="16"/>
    </row>
  </sheetData>
  <mergeCells count="1">
    <mergeCell ref="M1:V1"/>
  </mergeCell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A5E8-CC7F-4133-90CE-E12658AF98D9}">
  <dimension ref="A1:AI339"/>
  <sheetViews>
    <sheetView workbookViewId="0">
      <selection activeCell="D329" sqref="D329"/>
    </sheetView>
  </sheetViews>
  <sheetFormatPr defaultRowHeight="11.25" x14ac:dyDescent="0.2"/>
  <cols>
    <col min="1" max="1" width="47" style="7" bestFit="1" customWidth="1"/>
    <col min="2" max="2" width="30.5703125" style="7" bestFit="1" customWidth="1"/>
    <col min="3" max="3" width="17" style="7" customWidth="1"/>
    <col min="4" max="4" width="15.28515625" style="7" bestFit="1" customWidth="1"/>
    <col min="5" max="5" width="16" style="7" bestFit="1" customWidth="1"/>
    <col min="6" max="6" width="16.85546875" style="7" bestFit="1" customWidth="1"/>
    <col min="7" max="7" width="10" style="7" bestFit="1" customWidth="1"/>
    <col min="8" max="8" width="9.42578125" style="7" bestFit="1" customWidth="1"/>
    <col min="9" max="10" width="12.85546875" style="7" bestFit="1" customWidth="1"/>
    <col min="11" max="11" width="9.42578125" style="7" bestFit="1" customWidth="1"/>
    <col min="12" max="12" width="10.42578125" style="7" bestFit="1" customWidth="1"/>
    <col min="13" max="16384" width="9.140625" style="7"/>
  </cols>
  <sheetData>
    <row r="1" spans="1:35" x14ac:dyDescent="0.2">
      <c r="A1" s="61" t="s">
        <v>177</v>
      </c>
      <c r="B1" s="61"/>
      <c r="C1" s="61"/>
      <c r="D1" s="61"/>
      <c r="E1" s="61"/>
      <c r="F1" s="61"/>
      <c r="G1" s="61"/>
      <c r="H1" s="61"/>
      <c r="I1" s="61"/>
      <c r="J1" s="61"/>
      <c r="K1" s="61"/>
      <c r="L1" s="61"/>
    </row>
    <row r="3" spans="1:35" ht="12" thickBot="1" x14ac:dyDescent="0.25">
      <c r="A3" s="36" t="s">
        <v>27</v>
      </c>
      <c r="B3" s="7" t="s">
        <v>178</v>
      </c>
      <c r="C3" s="7" t="s">
        <v>179</v>
      </c>
      <c r="D3" s="7" t="s">
        <v>180</v>
      </c>
      <c r="E3" s="7" t="s">
        <v>181</v>
      </c>
      <c r="F3" s="7" t="s">
        <v>182</v>
      </c>
      <c r="G3" s="7" t="s">
        <v>183</v>
      </c>
      <c r="H3" s="7" t="s">
        <v>184</v>
      </c>
      <c r="I3" s="7" t="s">
        <v>185</v>
      </c>
      <c r="J3" s="7" t="s">
        <v>186</v>
      </c>
      <c r="K3" s="7" t="s">
        <v>187</v>
      </c>
      <c r="L3" s="7" t="s">
        <v>188</v>
      </c>
      <c r="M3" s="7" t="s">
        <v>244</v>
      </c>
      <c r="N3" s="7" t="s">
        <v>246</v>
      </c>
      <c r="O3" s="7" t="s">
        <v>247</v>
      </c>
      <c r="P3" s="7" t="s">
        <v>248</v>
      </c>
      <c r="Q3" s="7" t="s">
        <v>249</v>
      </c>
      <c r="R3" s="7" t="s">
        <v>258</v>
      </c>
      <c r="S3" s="7" t="s">
        <v>763</v>
      </c>
      <c r="T3" s="7" t="s">
        <v>764</v>
      </c>
      <c r="U3" s="7" t="s">
        <v>765</v>
      </c>
      <c r="V3" s="7" t="s">
        <v>766</v>
      </c>
      <c r="W3" s="7" t="s">
        <v>767</v>
      </c>
      <c r="X3" s="7" t="s">
        <v>768</v>
      </c>
      <c r="Y3" s="7" t="s">
        <v>769</v>
      </c>
      <c r="Z3" s="7" t="s">
        <v>770</v>
      </c>
      <c r="AA3" s="7" t="s">
        <v>771</v>
      </c>
      <c r="AB3" s="7" t="s">
        <v>772</v>
      </c>
      <c r="AC3" s="7" t="s">
        <v>773</v>
      </c>
      <c r="AD3" s="7" t="s">
        <v>774</v>
      </c>
      <c r="AE3" s="7" t="s">
        <v>775</v>
      </c>
      <c r="AF3" s="7" t="s">
        <v>776</v>
      </c>
      <c r="AG3" s="7" t="s">
        <v>777</v>
      </c>
      <c r="AH3" s="7" t="s">
        <v>778</v>
      </c>
      <c r="AI3" s="7" t="s">
        <v>779</v>
      </c>
    </row>
    <row r="4" spans="1:35" s="42" customFormat="1" ht="12" thickTop="1" x14ac:dyDescent="0.2">
      <c r="A4" s="38" t="s">
        <v>119</v>
      </c>
      <c r="B4" s="38" t="s">
        <v>22</v>
      </c>
      <c r="C4" s="36" t="s">
        <v>189</v>
      </c>
      <c r="D4" s="37" t="s">
        <v>190</v>
      </c>
      <c r="E4" s="36" t="s">
        <v>191</v>
      </c>
      <c r="F4" s="36" t="s">
        <v>192</v>
      </c>
      <c r="G4" s="36" t="s">
        <v>193</v>
      </c>
      <c r="H4" s="36" t="s">
        <v>194</v>
      </c>
      <c r="I4" s="36" t="s">
        <v>195</v>
      </c>
      <c r="J4" s="39"/>
      <c r="K4" s="39"/>
      <c r="L4" s="39"/>
      <c r="M4" s="40"/>
      <c r="N4" s="41"/>
      <c r="O4" s="41"/>
      <c r="P4" s="40"/>
      <c r="Q4" s="41"/>
      <c r="R4" s="41"/>
    </row>
    <row r="5" spans="1:35" s="44" customFormat="1" x14ac:dyDescent="0.2">
      <c r="A5" s="14" t="s">
        <v>119</v>
      </c>
      <c r="B5" s="14" t="s">
        <v>23</v>
      </c>
      <c r="C5" s="36" t="s">
        <v>196</v>
      </c>
      <c r="D5" s="36" t="s">
        <v>197</v>
      </c>
      <c r="E5" s="36"/>
      <c r="F5" s="36"/>
      <c r="G5" s="36"/>
      <c r="H5" s="36"/>
      <c r="I5" s="36"/>
      <c r="J5" s="36"/>
      <c r="K5" s="36"/>
      <c r="L5" s="36"/>
      <c r="M5" s="43"/>
      <c r="P5" s="43"/>
    </row>
    <row r="6" spans="1:35" s="44" customFormat="1" x14ac:dyDescent="0.2">
      <c r="A6" s="14" t="s">
        <v>119</v>
      </c>
      <c r="B6" s="14" t="s">
        <v>21</v>
      </c>
      <c r="C6" s="36"/>
      <c r="D6" s="36"/>
      <c r="E6" s="36"/>
      <c r="F6" s="36" t="s">
        <v>199</v>
      </c>
      <c r="G6" s="36"/>
      <c r="H6" s="36"/>
      <c r="I6" s="36"/>
      <c r="J6" s="36"/>
      <c r="K6" s="36"/>
      <c r="L6" s="36"/>
      <c r="M6" s="45"/>
      <c r="N6" s="46"/>
      <c r="O6" s="46"/>
      <c r="P6" s="45"/>
      <c r="Q6" s="46"/>
      <c r="R6" s="46"/>
    </row>
    <row r="7" spans="1:35" s="44" customFormat="1" x14ac:dyDescent="0.2">
      <c r="A7" s="14" t="s">
        <v>119</v>
      </c>
      <c r="B7" s="14" t="s">
        <v>152</v>
      </c>
      <c r="C7" s="36" t="s">
        <v>209</v>
      </c>
      <c r="D7" s="36"/>
      <c r="E7" s="36"/>
      <c r="F7" s="36"/>
      <c r="G7" s="36"/>
      <c r="H7" s="36"/>
      <c r="I7" s="36"/>
      <c r="J7" s="36"/>
      <c r="K7" s="36"/>
      <c r="L7" s="36"/>
      <c r="M7" s="43"/>
      <c r="P7" s="43"/>
    </row>
    <row r="8" spans="1:35" s="44" customFormat="1" x14ac:dyDescent="0.2">
      <c r="A8" s="14" t="s">
        <v>119</v>
      </c>
      <c r="B8" s="14" t="s">
        <v>151</v>
      </c>
      <c r="C8" s="36" t="s">
        <v>210</v>
      </c>
      <c r="D8" s="36" t="s">
        <v>211</v>
      </c>
      <c r="E8" s="36"/>
      <c r="F8" s="36"/>
      <c r="G8" s="36"/>
      <c r="H8" s="36"/>
      <c r="I8" s="36"/>
      <c r="J8" s="36"/>
      <c r="K8" s="36"/>
      <c r="L8" s="36"/>
      <c r="M8" s="45"/>
      <c r="N8" s="46"/>
      <c r="O8" s="46"/>
      <c r="P8" s="45"/>
      <c r="Q8" s="46"/>
      <c r="R8" s="46"/>
    </row>
    <row r="9" spans="1:35" s="44" customFormat="1" x14ac:dyDescent="0.2">
      <c r="A9" s="14" t="s">
        <v>119</v>
      </c>
      <c r="B9" s="14" t="s">
        <v>206</v>
      </c>
      <c r="C9" s="36"/>
      <c r="D9" s="36"/>
      <c r="E9" s="36"/>
      <c r="F9" s="36"/>
      <c r="G9" s="36"/>
      <c r="H9" s="36"/>
      <c r="I9" s="36"/>
      <c r="J9" s="36"/>
      <c r="K9" s="36"/>
      <c r="L9" s="36"/>
      <c r="M9" s="43"/>
      <c r="P9" s="43"/>
    </row>
    <row r="10" spans="1:35" s="44" customFormat="1" x14ac:dyDescent="0.2">
      <c r="A10" s="14" t="s">
        <v>119</v>
      </c>
      <c r="B10" s="14" t="s">
        <v>24</v>
      </c>
      <c r="C10" s="36"/>
      <c r="D10" s="36"/>
      <c r="E10" s="36"/>
      <c r="F10" s="36"/>
      <c r="G10" s="36"/>
      <c r="H10" s="36"/>
      <c r="I10" s="36"/>
      <c r="J10" s="36"/>
      <c r="K10" s="36"/>
      <c r="L10" s="36"/>
      <c r="M10" s="45"/>
      <c r="N10" s="46"/>
      <c r="O10" s="46"/>
      <c r="P10" s="45"/>
      <c r="Q10" s="46"/>
      <c r="R10" s="46"/>
    </row>
    <row r="11" spans="1:35" s="44" customFormat="1" x14ac:dyDescent="0.2">
      <c r="A11" s="14" t="s">
        <v>119</v>
      </c>
      <c r="B11" s="14" t="s">
        <v>207</v>
      </c>
      <c r="C11" s="36"/>
      <c r="D11" s="36"/>
      <c r="E11" s="36"/>
      <c r="F11" s="36"/>
      <c r="G11" s="36"/>
      <c r="H11" s="36"/>
      <c r="I11" s="36"/>
      <c r="J11" s="36"/>
      <c r="K11" s="36"/>
      <c r="L11" s="36"/>
      <c r="M11" s="43"/>
      <c r="P11" s="43"/>
    </row>
    <row r="12" spans="1:35" s="44" customFormat="1" x14ac:dyDescent="0.2">
      <c r="A12" s="14" t="s">
        <v>119</v>
      </c>
      <c r="B12" s="14" t="s">
        <v>26</v>
      </c>
      <c r="C12" s="36"/>
      <c r="D12" s="36"/>
      <c r="E12" s="36"/>
      <c r="F12" s="36"/>
      <c r="G12" s="36"/>
      <c r="H12" s="36"/>
      <c r="I12" s="36"/>
      <c r="J12" s="36"/>
      <c r="K12" s="36"/>
      <c r="L12" s="36"/>
      <c r="M12" s="45"/>
      <c r="N12" s="46"/>
      <c r="O12" s="46"/>
      <c r="P12" s="45"/>
      <c r="Q12" s="46"/>
      <c r="R12" s="46"/>
    </row>
    <row r="13" spans="1:35" s="44" customFormat="1" ht="12" thickBot="1" x14ac:dyDescent="0.25">
      <c r="A13" s="47" t="s">
        <v>119</v>
      </c>
      <c r="B13" s="47" t="s">
        <v>50</v>
      </c>
      <c r="C13" s="48"/>
      <c r="D13" s="48"/>
      <c r="E13" s="48"/>
      <c r="F13" s="48"/>
      <c r="G13" s="48"/>
      <c r="H13" s="48"/>
      <c r="I13" s="48"/>
      <c r="J13" s="48"/>
      <c r="K13" s="48"/>
      <c r="L13" s="48"/>
      <c r="M13" s="43"/>
      <c r="P13" s="43"/>
    </row>
    <row r="14" spans="1:35" s="44" customFormat="1" ht="12" thickTop="1" x14ac:dyDescent="0.2">
      <c r="A14" s="38" t="s">
        <v>160</v>
      </c>
      <c r="B14" s="38" t="s">
        <v>22</v>
      </c>
      <c r="C14" s="36" t="s">
        <v>189</v>
      </c>
      <c r="D14" s="37" t="s">
        <v>190</v>
      </c>
      <c r="E14" s="36" t="s">
        <v>191</v>
      </c>
      <c r="F14" s="36" t="s">
        <v>192</v>
      </c>
      <c r="G14" s="36" t="s">
        <v>193</v>
      </c>
      <c r="H14" s="36" t="s">
        <v>194</v>
      </c>
      <c r="I14" s="36" t="s">
        <v>195</v>
      </c>
      <c r="J14" s="39"/>
      <c r="K14" s="39"/>
      <c r="L14" s="39"/>
      <c r="M14" s="40"/>
      <c r="N14" s="41"/>
      <c r="O14" s="41"/>
      <c r="P14" s="40"/>
      <c r="Q14" s="41"/>
      <c r="R14" s="41"/>
    </row>
    <row r="15" spans="1:35" s="44" customFormat="1" x14ac:dyDescent="0.2">
      <c r="A15" s="14" t="s">
        <v>160</v>
      </c>
      <c r="B15" s="14" t="s">
        <v>23</v>
      </c>
      <c r="C15" s="36" t="s">
        <v>196</v>
      </c>
      <c r="D15" s="36" t="s">
        <v>197</v>
      </c>
      <c r="E15" s="36" t="s">
        <v>198</v>
      </c>
      <c r="F15" s="36" t="s">
        <v>199</v>
      </c>
      <c r="G15" s="36"/>
      <c r="H15" s="36"/>
      <c r="I15" s="36"/>
      <c r="J15" s="36"/>
      <c r="K15" s="36"/>
      <c r="L15" s="36"/>
      <c r="M15" s="43"/>
      <c r="P15" s="43"/>
    </row>
    <row r="16" spans="1:35" s="44" customFormat="1" x14ac:dyDescent="0.2">
      <c r="A16" s="14" t="s">
        <v>160</v>
      </c>
      <c r="B16" s="14" t="s">
        <v>21</v>
      </c>
      <c r="C16" s="36"/>
      <c r="D16" s="36"/>
      <c r="E16" s="36"/>
      <c r="F16" s="36"/>
      <c r="G16" s="36"/>
      <c r="H16" s="36"/>
      <c r="I16" s="36"/>
      <c r="J16" s="36"/>
      <c r="K16" s="36"/>
      <c r="L16" s="36"/>
      <c r="M16" s="45"/>
      <c r="N16" s="46"/>
      <c r="O16" s="46"/>
      <c r="P16" s="45"/>
      <c r="Q16" s="46"/>
      <c r="R16" s="46"/>
    </row>
    <row r="17" spans="1:18" s="44" customFormat="1" x14ac:dyDescent="0.2">
      <c r="A17" s="14" t="s">
        <v>160</v>
      </c>
      <c r="B17" s="14" t="s">
        <v>152</v>
      </c>
      <c r="C17" s="36" t="s">
        <v>211</v>
      </c>
      <c r="D17" s="36"/>
      <c r="E17" s="36" t="s">
        <v>200</v>
      </c>
      <c r="F17" s="36" t="s">
        <v>201</v>
      </c>
      <c r="G17" s="36" t="s">
        <v>202</v>
      </c>
      <c r="H17" s="36"/>
      <c r="I17" s="36"/>
      <c r="J17" s="36"/>
      <c r="K17" s="36"/>
      <c r="L17" s="36"/>
      <c r="M17" s="43"/>
      <c r="P17" s="43"/>
    </row>
    <row r="18" spans="1:18" s="44" customFormat="1" x14ac:dyDescent="0.2">
      <c r="A18" s="14" t="s">
        <v>160</v>
      </c>
      <c r="B18" s="14" t="s">
        <v>151</v>
      </c>
      <c r="C18" s="36" t="s">
        <v>203</v>
      </c>
      <c r="D18" s="36" t="s">
        <v>204</v>
      </c>
      <c r="E18" s="36" t="s">
        <v>205</v>
      </c>
      <c r="F18" s="36"/>
      <c r="G18" s="36"/>
      <c r="H18" s="36"/>
      <c r="I18" s="36"/>
      <c r="J18" s="36"/>
      <c r="K18" s="36"/>
      <c r="L18" s="36"/>
      <c r="M18" s="45"/>
      <c r="N18" s="46"/>
      <c r="O18" s="46"/>
      <c r="P18" s="45"/>
      <c r="Q18" s="46"/>
      <c r="R18" s="46"/>
    </row>
    <row r="19" spans="1:18" s="44" customFormat="1" x14ac:dyDescent="0.2">
      <c r="A19" s="14" t="s">
        <v>160</v>
      </c>
      <c r="B19" s="14" t="s">
        <v>206</v>
      </c>
      <c r="C19" s="36"/>
      <c r="D19" s="36"/>
      <c r="E19" s="36"/>
      <c r="F19" s="36"/>
      <c r="G19" s="36"/>
      <c r="H19" s="36"/>
      <c r="I19" s="36"/>
      <c r="J19" s="36"/>
      <c r="K19" s="36"/>
      <c r="L19" s="36"/>
      <c r="M19" s="43"/>
      <c r="P19" s="43"/>
    </row>
    <row r="20" spans="1:18" s="44" customFormat="1" x14ac:dyDescent="0.2">
      <c r="A20" s="14" t="s">
        <v>160</v>
      </c>
      <c r="B20" s="14" t="s">
        <v>24</v>
      </c>
      <c r="C20" s="36"/>
      <c r="D20" s="36"/>
      <c r="E20" s="36"/>
      <c r="F20" s="36"/>
      <c r="G20" s="36"/>
      <c r="H20" s="36"/>
      <c r="I20" s="36"/>
      <c r="J20" s="36"/>
      <c r="K20" s="36"/>
      <c r="L20" s="36"/>
      <c r="M20" s="45"/>
      <c r="N20" s="46"/>
      <c r="O20" s="46"/>
      <c r="P20" s="45"/>
      <c r="Q20" s="46"/>
      <c r="R20" s="46"/>
    </row>
    <row r="21" spans="1:18" s="44" customFormat="1" x14ac:dyDescent="0.2">
      <c r="A21" s="14" t="s">
        <v>160</v>
      </c>
      <c r="B21" s="14" t="s">
        <v>207</v>
      </c>
      <c r="C21" s="36"/>
      <c r="D21" s="36"/>
      <c r="E21" s="36"/>
      <c r="F21" s="36"/>
      <c r="G21" s="36"/>
      <c r="H21" s="36"/>
      <c r="I21" s="36"/>
      <c r="J21" s="36"/>
      <c r="K21" s="36"/>
      <c r="L21" s="36"/>
      <c r="M21" s="43"/>
      <c r="P21" s="43"/>
    </row>
    <row r="22" spans="1:18" s="44" customFormat="1" x14ac:dyDescent="0.2">
      <c r="A22" s="14" t="s">
        <v>160</v>
      </c>
      <c r="B22" s="14" t="s">
        <v>26</v>
      </c>
      <c r="C22" s="36"/>
      <c r="D22" s="36"/>
      <c r="E22" s="36"/>
      <c r="F22" s="36"/>
      <c r="G22" s="36"/>
      <c r="H22" s="36"/>
      <c r="I22" s="36"/>
      <c r="J22" s="36"/>
      <c r="K22" s="36"/>
      <c r="L22" s="36"/>
      <c r="M22" s="45"/>
      <c r="N22" s="46"/>
      <c r="O22" s="46"/>
      <c r="P22" s="45"/>
      <c r="Q22" s="46"/>
      <c r="R22" s="46"/>
    </row>
    <row r="23" spans="1:18" s="44" customFormat="1" ht="12" thickBot="1" x14ac:dyDescent="0.25">
      <c r="A23" s="47" t="s">
        <v>160</v>
      </c>
      <c r="B23" s="47" t="s">
        <v>50</v>
      </c>
      <c r="C23" s="48"/>
      <c r="D23" s="48"/>
      <c r="E23" s="48"/>
      <c r="F23" s="48"/>
      <c r="G23" s="48"/>
      <c r="H23" s="48"/>
      <c r="I23" s="48"/>
      <c r="J23" s="48"/>
      <c r="K23" s="48"/>
      <c r="L23" s="48"/>
      <c r="M23" s="43"/>
      <c r="P23" s="43"/>
    </row>
    <row r="24" spans="1:18" s="44" customFormat="1" ht="12" thickTop="1" x14ac:dyDescent="0.2">
      <c r="A24" s="38" t="s">
        <v>0</v>
      </c>
      <c r="B24" s="38" t="s">
        <v>22</v>
      </c>
      <c r="C24" s="39"/>
      <c r="D24" s="39"/>
      <c r="E24" s="39"/>
      <c r="F24" s="39"/>
      <c r="G24" s="39"/>
      <c r="H24" s="39"/>
      <c r="I24" s="39"/>
      <c r="J24" s="39"/>
      <c r="K24" s="39"/>
      <c r="L24" s="39"/>
      <c r="M24" s="40"/>
      <c r="N24" s="41"/>
      <c r="O24" s="41"/>
      <c r="P24" s="40"/>
      <c r="Q24" s="41"/>
      <c r="R24" s="41"/>
    </row>
    <row r="25" spans="1:18" s="44" customFormat="1" x14ac:dyDescent="0.2">
      <c r="A25" s="14" t="s">
        <v>0</v>
      </c>
      <c r="B25" s="14" t="s">
        <v>23</v>
      </c>
      <c r="C25" s="36" t="s">
        <v>196</v>
      </c>
      <c r="D25" s="36" t="s">
        <v>197</v>
      </c>
      <c r="E25" s="36"/>
      <c r="F25" s="36"/>
      <c r="G25" s="36"/>
      <c r="H25" s="36"/>
      <c r="I25" s="36"/>
      <c r="J25" s="36"/>
      <c r="K25" s="36"/>
      <c r="L25" s="36"/>
      <c r="M25" s="43"/>
      <c r="P25" s="43"/>
    </row>
    <row r="26" spans="1:18" s="44" customFormat="1" x14ac:dyDescent="0.2">
      <c r="A26" s="14" t="s">
        <v>0</v>
      </c>
      <c r="B26" s="14" t="s">
        <v>21</v>
      </c>
      <c r="C26" s="36"/>
      <c r="D26" s="36"/>
      <c r="E26" s="36"/>
      <c r="F26" s="36"/>
      <c r="G26" s="36"/>
      <c r="H26" s="36"/>
      <c r="I26" s="36"/>
      <c r="J26" s="36"/>
      <c r="K26" s="36"/>
      <c r="L26" s="36"/>
      <c r="M26" s="45"/>
      <c r="N26" s="46"/>
      <c r="O26" s="46"/>
      <c r="P26" s="45"/>
      <c r="Q26" s="46"/>
      <c r="R26" s="46"/>
    </row>
    <row r="27" spans="1:18" s="44" customFormat="1" x14ac:dyDescent="0.2">
      <c r="A27" s="14" t="s">
        <v>0</v>
      </c>
      <c r="B27" s="14" t="s">
        <v>152</v>
      </c>
      <c r="C27" s="36" t="s">
        <v>200</v>
      </c>
      <c r="D27" s="36" t="s">
        <v>211</v>
      </c>
      <c r="E27" s="36" t="s">
        <v>212</v>
      </c>
      <c r="F27" s="36" t="s">
        <v>202</v>
      </c>
      <c r="G27" s="36" t="s">
        <v>215</v>
      </c>
      <c r="H27" s="36" t="s">
        <v>201</v>
      </c>
      <c r="I27" s="36" t="s">
        <v>216</v>
      </c>
      <c r="J27" s="36" t="s">
        <v>216</v>
      </c>
      <c r="K27" s="36"/>
      <c r="L27" s="36"/>
      <c r="M27" s="43"/>
      <c r="P27" s="43"/>
    </row>
    <row r="28" spans="1:18" s="44" customFormat="1" x14ac:dyDescent="0.2">
      <c r="A28" s="14" t="s">
        <v>0</v>
      </c>
      <c r="B28" s="14" t="s">
        <v>151</v>
      </c>
      <c r="C28" s="36"/>
      <c r="D28" s="36"/>
      <c r="E28" s="36"/>
      <c r="F28" s="36"/>
      <c r="G28" s="36"/>
      <c r="H28" s="36"/>
      <c r="I28" s="36"/>
      <c r="J28" s="36"/>
      <c r="K28" s="36"/>
      <c r="L28" s="36"/>
      <c r="M28" s="45"/>
      <c r="N28" s="46"/>
      <c r="O28" s="46"/>
      <c r="P28" s="45"/>
      <c r="Q28" s="46"/>
      <c r="R28" s="46"/>
    </row>
    <row r="29" spans="1:18" s="44" customFormat="1" x14ac:dyDescent="0.2">
      <c r="A29" s="14" t="s">
        <v>0</v>
      </c>
      <c r="B29" s="14" t="s">
        <v>206</v>
      </c>
      <c r="C29" s="36"/>
      <c r="D29" s="36"/>
      <c r="E29" s="36"/>
      <c r="F29" s="36"/>
      <c r="G29" s="36"/>
      <c r="H29" s="36"/>
      <c r="I29" s="36"/>
      <c r="J29" s="36"/>
      <c r="K29" s="36"/>
      <c r="L29" s="36"/>
      <c r="M29" s="43"/>
      <c r="P29" s="43"/>
    </row>
    <row r="30" spans="1:18" s="44" customFormat="1" x14ac:dyDescent="0.2">
      <c r="A30" s="14" t="s">
        <v>0</v>
      </c>
      <c r="B30" s="14" t="s">
        <v>24</v>
      </c>
      <c r="C30" s="36"/>
      <c r="D30" s="36"/>
      <c r="E30" s="36"/>
      <c r="F30" s="36"/>
      <c r="G30" s="36"/>
      <c r="H30" s="36"/>
      <c r="I30" s="36"/>
      <c r="J30" s="36"/>
      <c r="K30" s="36"/>
      <c r="L30" s="36"/>
      <c r="M30" s="45"/>
      <c r="N30" s="46"/>
      <c r="O30" s="46"/>
      <c r="P30" s="45"/>
      <c r="Q30" s="46"/>
      <c r="R30" s="46"/>
    </row>
    <row r="31" spans="1:18" s="44" customFormat="1" x14ac:dyDescent="0.2">
      <c r="A31" s="14" t="s">
        <v>0</v>
      </c>
      <c r="B31" s="14" t="s">
        <v>207</v>
      </c>
      <c r="C31" s="36"/>
      <c r="D31" s="36"/>
      <c r="E31" s="36"/>
      <c r="F31" s="36"/>
      <c r="G31" s="36"/>
      <c r="H31" s="36"/>
      <c r="I31" s="36"/>
      <c r="J31" s="36"/>
      <c r="K31" s="36"/>
      <c r="L31" s="36"/>
      <c r="M31" s="43"/>
      <c r="P31" s="43"/>
    </row>
    <row r="32" spans="1:18" s="44" customFormat="1" x14ac:dyDescent="0.2">
      <c r="A32" s="14" t="s">
        <v>0</v>
      </c>
      <c r="B32" s="14" t="s">
        <v>26</v>
      </c>
      <c r="C32" s="36"/>
      <c r="D32" s="36"/>
      <c r="E32" s="36"/>
      <c r="F32" s="36"/>
      <c r="G32" s="36"/>
      <c r="H32" s="36"/>
      <c r="I32" s="36"/>
      <c r="J32" s="36"/>
      <c r="K32" s="36"/>
      <c r="L32" s="36"/>
      <c r="M32" s="45"/>
      <c r="N32" s="46"/>
      <c r="O32" s="46"/>
      <c r="P32" s="45"/>
      <c r="Q32" s="46"/>
      <c r="R32" s="46"/>
    </row>
    <row r="33" spans="1:18" s="44" customFormat="1" ht="12" thickBot="1" x14ac:dyDescent="0.25">
      <c r="A33" s="47" t="s">
        <v>0</v>
      </c>
      <c r="B33" s="47" t="s">
        <v>50</v>
      </c>
      <c r="C33" s="48" t="s">
        <v>212</v>
      </c>
      <c r="D33" s="48" t="s">
        <v>213</v>
      </c>
      <c r="E33" s="48" t="s">
        <v>208</v>
      </c>
      <c r="F33" s="48" t="s">
        <v>214</v>
      </c>
      <c r="G33" s="48"/>
      <c r="H33" s="48"/>
      <c r="I33" s="48"/>
      <c r="J33" s="48"/>
      <c r="K33" s="48"/>
      <c r="L33" s="48"/>
      <c r="M33" s="43"/>
      <c r="P33" s="43"/>
    </row>
    <row r="34" spans="1:18" s="44" customFormat="1" ht="12" thickTop="1" x14ac:dyDescent="0.2">
      <c r="A34" s="38" t="s">
        <v>1</v>
      </c>
      <c r="B34" s="38" t="s">
        <v>22</v>
      </c>
      <c r="C34" s="39"/>
      <c r="D34" s="39"/>
      <c r="E34" s="39"/>
      <c r="F34" s="39"/>
      <c r="G34" s="39"/>
      <c r="H34" s="39"/>
      <c r="I34" s="39"/>
      <c r="J34" s="39"/>
      <c r="K34" s="39"/>
      <c r="L34" s="39"/>
      <c r="M34" s="40"/>
      <c r="N34" s="41"/>
      <c r="O34" s="41"/>
      <c r="P34" s="40"/>
      <c r="Q34" s="41"/>
      <c r="R34" s="41"/>
    </row>
    <row r="35" spans="1:18" s="44" customFormat="1" x14ac:dyDescent="0.2">
      <c r="A35" s="14" t="s">
        <v>1</v>
      </c>
      <c r="B35" s="14" t="s">
        <v>23</v>
      </c>
      <c r="C35" s="36"/>
      <c r="D35" s="36"/>
      <c r="E35" s="36"/>
      <c r="F35" s="36"/>
      <c r="G35" s="36"/>
      <c r="H35" s="36"/>
      <c r="I35" s="36"/>
      <c r="J35" s="36"/>
      <c r="K35" s="36"/>
      <c r="L35" s="36"/>
      <c r="M35" s="43"/>
      <c r="P35" s="43"/>
    </row>
    <row r="36" spans="1:18" s="44" customFormat="1" x14ac:dyDescent="0.2">
      <c r="A36" s="14" t="s">
        <v>1</v>
      </c>
      <c r="B36" s="14" t="s">
        <v>21</v>
      </c>
      <c r="C36" s="36"/>
      <c r="D36" s="36"/>
      <c r="E36" s="36"/>
      <c r="F36" s="36"/>
      <c r="G36" s="36"/>
      <c r="H36" s="36"/>
      <c r="I36" s="36"/>
      <c r="J36" s="36"/>
      <c r="K36" s="36"/>
      <c r="L36" s="36"/>
      <c r="M36" s="45"/>
      <c r="N36" s="46"/>
      <c r="O36" s="46"/>
      <c r="P36" s="45"/>
      <c r="Q36" s="46"/>
      <c r="R36" s="46"/>
    </row>
    <row r="37" spans="1:18" s="44" customFormat="1" x14ac:dyDescent="0.2">
      <c r="A37" s="14" t="s">
        <v>1</v>
      </c>
      <c r="B37" s="14" t="s">
        <v>152</v>
      </c>
      <c r="C37" s="36"/>
      <c r="D37" s="36"/>
      <c r="E37" s="36"/>
      <c r="F37" s="36"/>
      <c r="G37" s="36"/>
      <c r="H37" s="36"/>
      <c r="I37" s="36"/>
      <c r="J37" s="36"/>
      <c r="K37" s="36"/>
      <c r="L37" s="36"/>
      <c r="M37" s="43"/>
      <c r="P37" s="43"/>
    </row>
    <row r="38" spans="1:18" s="44" customFormat="1" x14ac:dyDescent="0.2">
      <c r="A38" s="14" t="s">
        <v>1</v>
      </c>
      <c r="B38" s="14" t="s">
        <v>151</v>
      </c>
      <c r="C38" s="36"/>
      <c r="D38" s="36"/>
      <c r="E38" s="36"/>
      <c r="F38" s="36"/>
      <c r="G38" s="36"/>
      <c r="H38" s="36"/>
      <c r="I38" s="36"/>
      <c r="J38" s="36"/>
      <c r="K38" s="36"/>
      <c r="L38" s="36"/>
      <c r="M38" s="45"/>
      <c r="N38" s="46"/>
      <c r="O38" s="46"/>
      <c r="P38" s="45"/>
      <c r="Q38" s="46"/>
      <c r="R38" s="46"/>
    </row>
    <row r="39" spans="1:18" s="44" customFormat="1" x14ac:dyDescent="0.2">
      <c r="A39" s="14" t="s">
        <v>1</v>
      </c>
      <c r="B39" s="14" t="s">
        <v>206</v>
      </c>
      <c r="C39" s="36"/>
      <c r="D39" s="36"/>
      <c r="E39" s="36"/>
      <c r="F39" s="36"/>
      <c r="G39" s="36"/>
      <c r="H39" s="36"/>
      <c r="I39" s="36"/>
      <c r="J39" s="36"/>
      <c r="K39" s="36"/>
      <c r="L39" s="36"/>
      <c r="M39" s="43"/>
      <c r="P39" s="43"/>
    </row>
    <row r="40" spans="1:18" s="44" customFormat="1" x14ac:dyDescent="0.2">
      <c r="A40" s="14" t="s">
        <v>1</v>
      </c>
      <c r="B40" s="14" t="s">
        <v>24</v>
      </c>
      <c r="C40" s="36"/>
      <c r="D40" s="36"/>
      <c r="E40" s="36"/>
      <c r="F40" s="36"/>
      <c r="G40" s="36"/>
      <c r="H40" s="36"/>
      <c r="I40" s="36"/>
      <c r="J40" s="36"/>
      <c r="K40" s="36"/>
      <c r="L40" s="36"/>
      <c r="M40" s="45"/>
      <c r="N40" s="46"/>
      <c r="O40" s="46"/>
      <c r="P40" s="45"/>
      <c r="Q40" s="46"/>
      <c r="R40" s="46"/>
    </row>
    <row r="41" spans="1:18" s="44" customFormat="1" x14ac:dyDescent="0.2">
      <c r="A41" s="14" t="s">
        <v>1</v>
      </c>
      <c r="B41" s="14" t="s">
        <v>207</v>
      </c>
      <c r="C41" s="36"/>
      <c r="D41" s="36"/>
      <c r="E41" s="36"/>
      <c r="F41" s="36"/>
      <c r="G41" s="36"/>
      <c r="H41" s="36"/>
      <c r="I41" s="36"/>
      <c r="J41" s="36"/>
      <c r="K41" s="36"/>
      <c r="L41" s="36"/>
      <c r="M41" s="43"/>
      <c r="P41" s="43"/>
    </row>
    <row r="42" spans="1:18" s="44" customFormat="1" x14ac:dyDescent="0.2">
      <c r="A42" s="14" t="s">
        <v>1</v>
      </c>
      <c r="B42" s="14" t="s">
        <v>26</v>
      </c>
      <c r="C42" s="36"/>
      <c r="D42" s="36"/>
      <c r="E42" s="36"/>
      <c r="F42" s="36"/>
      <c r="G42" s="36"/>
      <c r="H42" s="36"/>
      <c r="I42" s="36"/>
      <c r="J42" s="36"/>
      <c r="K42" s="36"/>
      <c r="L42" s="36"/>
      <c r="M42" s="45"/>
      <c r="N42" s="46"/>
      <c r="O42" s="46"/>
      <c r="P42" s="45"/>
      <c r="Q42" s="46"/>
      <c r="R42" s="46"/>
    </row>
    <row r="43" spans="1:18" s="44" customFormat="1" ht="12" thickBot="1" x14ac:dyDescent="0.25">
      <c r="A43" s="14" t="s">
        <v>1</v>
      </c>
      <c r="B43" s="14" t="s">
        <v>50</v>
      </c>
      <c r="C43" s="36"/>
      <c r="D43" s="36"/>
      <c r="E43" s="36"/>
      <c r="F43" s="36"/>
      <c r="G43" s="36"/>
      <c r="H43" s="36"/>
      <c r="I43" s="36"/>
      <c r="J43" s="36"/>
      <c r="K43" s="36"/>
      <c r="L43" s="36"/>
      <c r="M43" s="43"/>
      <c r="P43" s="43"/>
    </row>
    <row r="44" spans="1:18" s="44" customFormat="1" ht="12" thickTop="1" x14ac:dyDescent="0.2">
      <c r="A44" s="38" t="s">
        <v>2</v>
      </c>
      <c r="B44" s="38" t="s">
        <v>22</v>
      </c>
      <c r="C44" s="39" t="s">
        <v>218</v>
      </c>
      <c r="D44" s="39"/>
      <c r="E44" s="39"/>
      <c r="F44" s="39"/>
      <c r="G44" s="39"/>
      <c r="H44" s="39"/>
      <c r="I44" s="39"/>
      <c r="J44" s="39"/>
      <c r="K44" s="39"/>
      <c r="L44" s="39"/>
      <c r="M44" s="40"/>
      <c r="N44" s="41"/>
      <c r="O44" s="41"/>
      <c r="P44" s="40"/>
      <c r="Q44" s="41"/>
      <c r="R44" s="41"/>
    </row>
    <row r="45" spans="1:18" s="44" customFormat="1" x14ac:dyDescent="0.2">
      <c r="A45" s="14" t="s">
        <v>2</v>
      </c>
      <c r="B45" s="14" t="s">
        <v>23</v>
      </c>
      <c r="C45" s="36" t="s">
        <v>228</v>
      </c>
      <c r="D45" s="36" t="s">
        <v>229</v>
      </c>
      <c r="E45" s="36"/>
      <c r="F45" s="36"/>
      <c r="G45" s="36"/>
      <c r="H45" s="36"/>
      <c r="I45" s="36"/>
      <c r="J45" s="36"/>
      <c r="K45" s="36"/>
      <c r="L45" s="36"/>
      <c r="M45" s="43"/>
      <c r="P45" s="43"/>
    </row>
    <row r="46" spans="1:18" s="44" customFormat="1" x14ac:dyDescent="0.2">
      <c r="A46" s="14" t="s">
        <v>2</v>
      </c>
      <c r="B46" s="14" t="s">
        <v>21</v>
      </c>
      <c r="C46" s="36"/>
      <c r="D46" s="36"/>
      <c r="E46" s="36"/>
      <c r="F46" s="36"/>
      <c r="G46" s="36"/>
      <c r="H46" s="36"/>
      <c r="I46" s="36"/>
      <c r="J46" s="36"/>
      <c r="K46" s="36"/>
      <c r="L46" s="36"/>
      <c r="M46" s="45"/>
      <c r="N46" s="46"/>
      <c r="O46" s="46"/>
      <c r="P46" s="45"/>
      <c r="Q46" s="46"/>
      <c r="R46" s="46"/>
    </row>
    <row r="47" spans="1:18" s="44" customFormat="1" x14ac:dyDescent="0.2">
      <c r="A47" s="14" t="s">
        <v>2</v>
      </c>
      <c r="B47" s="14" t="s">
        <v>152</v>
      </c>
      <c r="C47" s="36" t="s">
        <v>228</v>
      </c>
      <c r="D47" s="36" t="s">
        <v>229</v>
      </c>
      <c r="E47" s="36" t="s">
        <v>234</v>
      </c>
      <c r="F47" s="36" t="s">
        <v>235</v>
      </c>
      <c r="G47" s="36" t="s">
        <v>236</v>
      </c>
      <c r="H47" s="36" t="s">
        <v>237</v>
      </c>
      <c r="I47" s="36" t="s">
        <v>233</v>
      </c>
      <c r="J47" s="36" t="s">
        <v>238</v>
      </c>
      <c r="K47" s="36" t="s">
        <v>232</v>
      </c>
      <c r="L47" s="36" t="s">
        <v>241</v>
      </c>
      <c r="M47" s="43" t="s">
        <v>243</v>
      </c>
      <c r="N47" s="44" t="s">
        <v>245</v>
      </c>
      <c r="O47" s="44" t="s">
        <v>239</v>
      </c>
      <c r="P47" s="43" t="s">
        <v>240</v>
      </c>
      <c r="Q47" s="44" t="s">
        <v>242</v>
      </c>
    </row>
    <row r="48" spans="1:18" s="44" customFormat="1" x14ac:dyDescent="0.2">
      <c r="A48" s="14" t="s">
        <v>2</v>
      </c>
      <c r="B48" s="14" t="s">
        <v>151</v>
      </c>
      <c r="C48" s="36"/>
      <c r="D48" s="36"/>
      <c r="E48" s="36"/>
      <c r="F48" s="36"/>
      <c r="G48" s="36"/>
      <c r="H48" s="36"/>
      <c r="I48" s="36"/>
      <c r="J48" s="36"/>
      <c r="K48" s="36"/>
      <c r="L48" s="36"/>
      <c r="M48" s="45"/>
      <c r="N48" s="46"/>
      <c r="O48" s="46"/>
      <c r="P48" s="45"/>
      <c r="Q48" s="46"/>
      <c r="R48" s="46"/>
    </row>
    <row r="49" spans="1:18" s="44" customFormat="1" x14ac:dyDescent="0.2">
      <c r="A49" s="14" t="s">
        <v>2</v>
      </c>
      <c r="B49" s="14" t="s">
        <v>206</v>
      </c>
      <c r="C49" s="36" t="s">
        <v>217</v>
      </c>
      <c r="D49" s="36"/>
      <c r="E49" s="36"/>
      <c r="F49" s="36"/>
      <c r="G49" s="36"/>
      <c r="H49" s="36"/>
      <c r="I49" s="36"/>
      <c r="J49" s="36"/>
      <c r="K49" s="36"/>
      <c r="L49" s="36"/>
      <c r="M49" s="43"/>
      <c r="P49" s="43"/>
    </row>
    <row r="50" spans="1:18" s="44" customFormat="1" x14ac:dyDescent="0.2">
      <c r="A50" s="14" t="s">
        <v>2</v>
      </c>
      <c r="B50" s="14" t="s">
        <v>24</v>
      </c>
      <c r="C50" s="36"/>
      <c r="D50" s="36"/>
      <c r="E50" s="36"/>
      <c r="F50" s="36"/>
      <c r="G50" s="36"/>
      <c r="H50" s="36"/>
      <c r="I50" s="36"/>
      <c r="J50" s="36"/>
      <c r="K50" s="36"/>
      <c r="L50" s="36"/>
      <c r="M50" s="45"/>
      <c r="N50" s="46"/>
      <c r="O50" s="46"/>
      <c r="P50" s="45"/>
      <c r="Q50" s="46"/>
      <c r="R50" s="46"/>
    </row>
    <row r="51" spans="1:18" s="44" customFormat="1" x14ac:dyDescent="0.2">
      <c r="A51" s="14" t="s">
        <v>2</v>
      </c>
      <c r="B51" s="14" t="s">
        <v>207</v>
      </c>
      <c r="C51" s="36"/>
      <c r="D51" s="36"/>
      <c r="E51" s="36"/>
      <c r="F51" s="36"/>
      <c r="G51" s="36"/>
      <c r="H51" s="36"/>
      <c r="I51" s="36"/>
      <c r="J51" s="36"/>
      <c r="K51" s="36"/>
      <c r="L51" s="36"/>
      <c r="M51" s="43"/>
      <c r="P51" s="43"/>
    </row>
    <row r="52" spans="1:18" s="44" customFormat="1" x14ac:dyDescent="0.2">
      <c r="A52" s="14" t="s">
        <v>2</v>
      </c>
      <c r="B52" s="14" t="s">
        <v>26</v>
      </c>
      <c r="C52" s="36"/>
      <c r="D52" s="36"/>
      <c r="E52" s="36"/>
      <c r="F52" s="36"/>
      <c r="G52" s="36"/>
      <c r="H52" s="36"/>
      <c r="I52" s="36"/>
      <c r="J52" s="36"/>
      <c r="K52" s="36"/>
      <c r="L52" s="36"/>
      <c r="M52" s="45"/>
      <c r="N52" s="46"/>
      <c r="O52" s="46"/>
      <c r="P52" s="45"/>
      <c r="Q52" s="46"/>
      <c r="R52" s="46"/>
    </row>
    <row r="53" spans="1:18" s="44" customFormat="1" ht="12" thickBot="1" x14ac:dyDescent="0.25">
      <c r="A53" s="47" t="s">
        <v>2</v>
      </c>
      <c r="B53" s="47" t="s">
        <v>50</v>
      </c>
      <c r="C53" s="48"/>
      <c r="D53" s="48"/>
      <c r="E53" s="48"/>
      <c r="F53" s="48"/>
      <c r="G53" s="48"/>
      <c r="H53" s="48"/>
      <c r="I53" s="48"/>
      <c r="J53" s="48"/>
      <c r="K53" s="48"/>
      <c r="L53" s="48"/>
      <c r="M53" s="43"/>
      <c r="P53" s="43"/>
    </row>
    <row r="54" spans="1:18" s="44" customFormat="1" ht="12" thickTop="1" x14ac:dyDescent="0.2">
      <c r="A54" s="38" t="s">
        <v>4</v>
      </c>
      <c r="B54" s="38" t="s">
        <v>22</v>
      </c>
      <c r="C54" s="39" t="s">
        <v>218</v>
      </c>
      <c r="D54" s="39"/>
      <c r="E54" s="39"/>
      <c r="F54" s="39"/>
      <c r="G54" s="39"/>
      <c r="H54" s="39"/>
      <c r="I54" s="39"/>
      <c r="J54" s="39"/>
      <c r="K54" s="39"/>
      <c r="L54" s="39"/>
      <c r="M54" s="40"/>
      <c r="N54" s="41"/>
      <c r="O54" s="41"/>
      <c r="P54" s="40"/>
      <c r="Q54" s="41"/>
      <c r="R54" s="41"/>
    </row>
    <row r="55" spans="1:18" s="44" customFormat="1" x14ac:dyDescent="0.2">
      <c r="A55" s="14" t="s">
        <v>4</v>
      </c>
      <c r="B55" s="14" t="s">
        <v>23</v>
      </c>
      <c r="C55" s="36"/>
      <c r="D55" s="36"/>
      <c r="E55" s="36"/>
      <c r="F55" s="36"/>
      <c r="G55" s="36"/>
      <c r="H55" s="36"/>
      <c r="I55" s="36"/>
      <c r="J55" s="36"/>
      <c r="K55" s="36"/>
      <c r="L55" s="36"/>
      <c r="M55" s="43"/>
      <c r="P55" s="43"/>
    </row>
    <row r="56" spans="1:18" s="44" customFormat="1" x14ac:dyDescent="0.2">
      <c r="A56" s="14" t="s">
        <v>4</v>
      </c>
      <c r="B56" s="14" t="s">
        <v>21</v>
      </c>
      <c r="C56" s="36"/>
      <c r="D56" s="36"/>
      <c r="E56" s="36"/>
      <c r="F56" s="36"/>
      <c r="G56" s="36"/>
      <c r="H56" s="36"/>
      <c r="I56" s="36"/>
      <c r="J56" s="36"/>
      <c r="K56" s="36"/>
      <c r="L56" s="36"/>
      <c r="M56" s="45"/>
      <c r="N56" s="46"/>
      <c r="O56" s="46"/>
      <c r="P56" s="45"/>
      <c r="Q56" s="46"/>
      <c r="R56" s="46"/>
    </row>
    <row r="57" spans="1:18" s="44" customFormat="1" x14ac:dyDescent="0.2">
      <c r="A57" s="14" t="s">
        <v>4</v>
      </c>
      <c r="B57" s="14" t="s">
        <v>152</v>
      </c>
      <c r="C57" s="36"/>
      <c r="D57" s="36"/>
      <c r="E57" s="36"/>
      <c r="F57" s="36"/>
      <c r="G57" s="36"/>
      <c r="H57" s="36"/>
      <c r="I57" s="36"/>
      <c r="J57" s="36"/>
      <c r="K57" s="36"/>
      <c r="L57" s="36"/>
      <c r="M57" s="43"/>
      <c r="P57" s="43"/>
    </row>
    <row r="58" spans="1:18" s="44" customFormat="1" x14ac:dyDescent="0.2">
      <c r="A58" s="14" t="s">
        <v>4</v>
      </c>
      <c r="B58" s="14" t="s">
        <v>151</v>
      </c>
      <c r="C58" s="36"/>
      <c r="D58" s="36"/>
      <c r="E58" s="36"/>
      <c r="F58" s="36"/>
      <c r="G58" s="36"/>
      <c r="H58" s="36"/>
      <c r="I58" s="36"/>
      <c r="J58" s="36"/>
      <c r="K58" s="36"/>
      <c r="L58" s="36"/>
      <c r="M58" s="45"/>
      <c r="N58" s="46"/>
      <c r="O58" s="46"/>
      <c r="P58" s="45"/>
      <c r="Q58" s="46"/>
      <c r="R58" s="46"/>
    </row>
    <row r="59" spans="1:18" s="44" customFormat="1" x14ac:dyDescent="0.2">
      <c r="A59" s="14" t="s">
        <v>4</v>
      </c>
      <c r="B59" s="14" t="s">
        <v>206</v>
      </c>
      <c r="C59" s="36" t="s">
        <v>217</v>
      </c>
      <c r="D59" s="36"/>
      <c r="E59" s="36"/>
      <c r="F59" s="36"/>
      <c r="G59" s="36"/>
      <c r="H59" s="36"/>
      <c r="I59" s="36"/>
      <c r="J59" s="36"/>
      <c r="K59" s="36"/>
      <c r="L59" s="36"/>
      <c r="M59" s="43"/>
      <c r="P59" s="43"/>
    </row>
    <row r="60" spans="1:18" s="44" customFormat="1" x14ac:dyDescent="0.2">
      <c r="A60" s="14" t="s">
        <v>4</v>
      </c>
      <c r="B60" s="14" t="s">
        <v>24</v>
      </c>
      <c r="C60" s="36"/>
      <c r="D60" s="36"/>
      <c r="E60" s="36"/>
      <c r="F60" s="36"/>
      <c r="G60" s="36"/>
      <c r="H60" s="36"/>
      <c r="I60" s="36"/>
      <c r="J60" s="36"/>
      <c r="K60" s="36"/>
      <c r="L60" s="36"/>
      <c r="M60" s="45"/>
      <c r="N60" s="46"/>
      <c r="O60" s="46"/>
      <c r="P60" s="45"/>
      <c r="Q60" s="46"/>
      <c r="R60" s="46"/>
    </row>
    <row r="61" spans="1:18" s="44" customFormat="1" x14ac:dyDescent="0.2">
      <c r="A61" s="14" t="s">
        <v>4</v>
      </c>
      <c r="B61" s="14" t="s">
        <v>207</v>
      </c>
      <c r="C61" s="36"/>
      <c r="D61" s="36"/>
      <c r="E61" s="36"/>
      <c r="F61" s="36"/>
      <c r="G61" s="36"/>
      <c r="H61" s="36"/>
      <c r="I61" s="36"/>
      <c r="J61" s="36"/>
      <c r="K61" s="36"/>
      <c r="L61" s="36"/>
      <c r="M61" s="43"/>
      <c r="P61" s="43"/>
    </row>
    <row r="62" spans="1:18" s="44" customFormat="1" x14ac:dyDescent="0.2">
      <c r="A62" s="14" t="s">
        <v>4</v>
      </c>
      <c r="B62" s="14" t="s">
        <v>26</v>
      </c>
      <c r="C62" s="36"/>
      <c r="D62" s="36"/>
      <c r="E62" s="36"/>
      <c r="F62" s="36"/>
      <c r="G62" s="36"/>
      <c r="H62" s="36"/>
      <c r="I62" s="36"/>
      <c r="J62" s="36"/>
      <c r="K62" s="36"/>
      <c r="L62" s="36"/>
      <c r="M62" s="45"/>
      <c r="N62" s="46"/>
      <c r="O62" s="46"/>
      <c r="P62" s="45"/>
      <c r="Q62" s="46"/>
      <c r="R62" s="46"/>
    </row>
    <row r="63" spans="1:18" s="44" customFormat="1" ht="12" thickBot="1" x14ac:dyDescent="0.25">
      <c r="A63" s="47" t="s">
        <v>4</v>
      </c>
      <c r="B63" s="47" t="s">
        <v>50</v>
      </c>
      <c r="C63" s="48"/>
      <c r="D63" s="48"/>
      <c r="E63" s="48"/>
      <c r="F63" s="48"/>
      <c r="G63" s="48"/>
      <c r="H63" s="48"/>
      <c r="I63" s="48"/>
      <c r="J63" s="48"/>
      <c r="K63" s="48"/>
      <c r="L63" s="48"/>
      <c r="M63" s="43"/>
      <c r="P63" s="43"/>
    </row>
    <row r="64" spans="1:18" s="44" customFormat="1" ht="12" thickTop="1" x14ac:dyDescent="0.2">
      <c r="A64" s="38" t="s">
        <v>5</v>
      </c>
      <c r="B64" s="38" t="s">
        <v>22</v>
      </c>
      <c r="C64" s="39" t="s">
        <v>218</v>
      </c>
      <c r="D64" s="39"/>
      <c r="E64" s="39"/>
      <c r="F64" s="39"/>
      <c r="G64" s="39"/>
      <c r="H64" s="39"/>
      <c r="I64" s="39"/>
      <c r="J64" s="39"/>
      <c r="K64" s="39"/>
      <c r="L64" s="39"/>
      <c r="M64" s="40"/>
      <c r="N64" s="41"/>
      <c r="O64" s="41"/>
      <c r="P64" s="40"/>
      <c r="Q64" s="41"/>
      <c r="R64" s="41"/>
    </row>
    <row r="65" spans="1:18" s="44" customFormat="1" x14ac:dyDescent="0.2">
      <c r="A65" s="14" t="s">
        <v>5</v>
      </c>
      <c r="B65" s="14" t="s">
        <v>23</v>
      </c>
      <c r="C65" s="36"/>
      <c r="D65" s="36"/>
      <c r="E65" s="36"/>
      <c r="F65" s="36"/>
      <c r="G65" s="36"/>
      <c r="H65" s="36"/>
      <c r="I65" s="36"/>
      <c r="J65" s="36"/>
      <c r="K65" s="36"/>
      <c r="L65" s="36"/>
      <c r="M65" s="43"/>
      <c r="P65" s="43"/>
    </row>
    <row r="66" spans="1:18" s="44" customFormat="1" x14ac:dyDescent="0.2">
      <c r="A66" s="14" t="s">
        <v>5</v>
      </c>
      <c r="B66" s="14" t="s">
        <v>21</v>
      </c>
      <c r="C66" s="36"/>
      <c r="D66" s="36"/>
      <c r="E66" s="36"/>
      <c r="F66" s="36"/>
      <c r="G66" s="36"/>
      <c r="H66" s="36"/>
      <c r="I66" s="36"/>
      <c r="J66" s="36"/>
      <c r="K66" s="36"/>
      <c r="L66" s="36"/>
      <c r="M66" s="45"/>
      <c r="N66" s="46"/>
      <c r="O66" s="46"/>
      <c r="P66" s="45"/>
      <c r="Q66" s="46"/>
      <c r="R66" s="46"/>
    </row>
    <row r="67" spans="1:18" s="44" customFormat="1" x14ac:dyDescent="0.2">
      <c r="A67" s="14" t="s">
        <v>5</v>
      </c>
      <c r="B67" s="14" t="s">
        <v>152</v>
      </c>
      <c r="C67" s="36" t="s">
        <v>220</v>
      </c>
      <c r="D67" s="36" t="s">
        <v>221</v>
      </c>
      <c r="E67" s="36" t="s">
        <v>222</v>
      </c>
      <c r="F67" s="36" t="s">
        <v>223</v>
      </c>
      <c r="G67" s="36" t="s">
        <v>224</v>
      </c>
      <c r="H67" s="36" t="s">
        <v>225</v>
      </c>
      <c r="I67" s="36" t="s">
        <v>226</v>
      </c>
      <c r="J67" s="36" t="s">
        <v>227</v>
      </c>
      <c r="K67" s="36"/>
      <c r="L67" s="36"/>
      <c r="M67" s="43"/>
      <c r="P67" s="43"/>
    </row>
    <row r="68" spans="1:18" s="44" customFormat="1" x14ac:dyDescent="0.2">
      <c r="A68" s="14" t="s">
        <v>5</v>
      </c>
      <c r="B68" s="14" t="s">
        <v>151</v>
      </c>
      <c r="C68" s="36"/>
      <c r="D68" s="36"/>
      <c r="E68" s="36"/>
      <c r="F68" s="36"/>
      <c r="G68" s="36"/>
      <c r="H68" s="36"/>
      <c r="I68" s="36"/>
      <c r="J68" s="36"/>
      <c r="K68" s="36"/>
      <c r="L68" s="36"/>
      <c r="M68" s="45"/>
      <c r="N68" s="46"/>
      <c r="O68" s="46"/>
      <c r="P68" s="45"/>
      <c r="Q68" s="46"/>
      <c r="R68" s="46"/>
    </row>
    <row r="69" spans="1:18" s="44" customFormat="1" x14ac:dyDescent="0.2">
      <c r="A69" s="14" t="s">
        <v>5</v>
      </c>
      <c r="B69" s="14" t="s">
        <v>206</v>
      </c>
      <c r="C69" s="36"/>
      <c r="D69" s="36"/>
      <c r="E69" s="36"/>
      <c r="F69" s="36"/>
      <c r="G69" s="36"/>
      <c r="H69" s="36"/>
      <c r="I69" s="36"/>
      <c r="J69" s="36"/>
      <c r="K69" s="36"/>
      <c r="L69" s="36"/>
      <c r="M69" s="43"/>
      <c r="P69" s="43"/>
    </row>
    <row r="70" spans="1:18" s="44" customFormat="1" x14ac:dyDescent="0.2">
      <c r="A70" s="14" t="s">
        <v>5</v>
      </c>
      <c r="B70" s="14" t="s">
        <v>24</v>
      </c>
      <c r="C70" s="36"/>
      <c r="D70" s="36"/>
      <c r="E70" s="36"/>
      <c r="F70" s="36"/>
      <c r="G70" s="36"/>
      <c r="H70" s="36"/>
      <c r="I70" s="36"/>
      <c r="J70" s="36"/>
      <c r="K70" s="36"/>
      <c r="L70" s="36"/>
      <c r="M70" s="45"/>
      <c r="N70" s="46"/>
      <c r="O70" s="46"/>
      <c r="P70" s="45"/>
      <c r="Q70" s="46"/>
      <c r="R70" s="46"/>
    </row>
    <row r="71" spans="1:18" s="44" customFormat="1" x14ac:dyDescent="0.2">
      <c r="A71" s="14" t="s">
        <v>5</v>
      </c>
      <c r="B71" s="14" t="s">
        <v>207</v>
      </c>
      <c r="C71" s="36"/>
      <c r="D71" s="36"/>
      <c r="E71" s="36"/>
      <c r="F71" s="36"/>
      <c r="G71" s="36"/>
      <c r="H71" s="36"/>
      <c r="I71" s="36"/>
      <c r="J71" s="36"/>
      <c r="K71" s="36"/>
      <c r="L71" s="36"/>
      <c r="M71" s="43"/>
      <c r="P71" s="43"/>
    </row>
    <row r="72" spans="1:18" s="44" customFormat="1" x14ac:dyDescent="0.2">
      <c r="A72" s="14" t="s">
        <v>5</v>
      </c>
      <c r="B72" s="14" t="s">
        <v>26</v>
      </c>
      <c r="C72" s="36"/>
      <c r="D72" s="36"/>
      <c r="E72" s="36"/>
      <c r="F72" s="36"/>
      <c r="G72" s="36"/>
      <c r="H72" s="36"/>
      <c r="I72" s="36"/>
      <c r="J72" s="36"/>
      <c r="K72" s="36"/>
      <c r="L72" s="36"/>
      <c r="M72" s="45"/>
      <c r="N72" s="46"/>
      <c r="O72" s="46"/>
      <c r="P72" s="45"/>
      <c r="Q72" s="46"/>
      <c r="R72" s="46"/>
    </row>
    <row r="73" spans="1:18" s="44" customFormat="1" ht="12" thickBot="1" x14ac:dyDescent="0.25">
      <c r="A73" s="14" t="s">
        <v>5</v>
      </c>
      <c r="B73" s="14" t="s">
        <v>50</v>
      </c>
      <c r="C73" s="36"/>
      <c r="D73" s="36"/>
      <c r="E73" s="36"/>
      <c r="F73" s="36"/>
      <c r="G73" s="36"/>
      <c r="H73" s="36"/>
      <c r="I73" s="36"/>
      <c r="J73" s="36"/>
      <c r="K73" s="36"/>
      <c r="L73" s="36"/>
      <c r="M73" s="43"/>
      <c r="P73" s="43"/>
    </row>
    <row r="74" spans="1:18" s="44" customFormat="1" ht="12" thickTop="1" x14ac:dyDescent="0.2">
      <c r="A74" s="38" t="s">
        <v>6</v>
      </c>
      <c r="B74" s="38" t="s">
        <v>22</v>
      </c>
      <c r="C74" s="39" t="s">
        <v>218</v>
      </c>
      <c r="D74" s="39"/>
      <c r="E74" s="39"/>
      <c r="F74" s="39"/>
      <c r="G74" s="39"/>
      <c r="H74" s="39"/>
      <c r="I74" s="39"/>
      <c r="J74" s="39"/>
      <c r="K74" s="39"/>
      <c r="L74" s="39"/>
      <c r="M74" s="40"/>
      <c r="N74" s="41"/>
      <c r="O74" s="41"/>
      <c r="P74" s="40"/>
      <c r="Q74" s="41"/>
      <c r="R74" s="41"/>
    </row>
    <row r="75" spans="1:18" s="44" customFormat="1" x14ac:dyDescent="0.2">
      <c r="A75" s="14" t="s">
        <v>6</v>
      </c>
      <c r="B75" s="14" t="s">
        <v>23</v>
      </c>
      <c r="C75" s="36"/>
      <c r="D75" s="36"/>
      <c r="E75" s="36"/>
      <c r="F75" s="36"/>
      <c r="G75" s="36"/>
      <c r="H75" s="36"/>
      <c r="I75" s="36"/>
      <c r="J75" s="36"/>
      <c r="K75" s="36"/>
      <c r="L75" s="36"/>
      <c r="M75" s="43"/>
      <c r="P75" s="43"/>
    </row>
    <row r="76" spans="1:18" s="44" customFormat="1" x14ac:dyDescent="0.2">
      <c r="A76" s="14" t="s">
        <v>6</v>
      </c>
      <c r="B76" s="14" t="s">
        <v>21</v>
      </c>
      <c r="C76" s="36"/>
      <c r="D76" s="36"/>
      <c r="E76" s="36"/>
      <c r="F76" s="36"/>
      <c r="G76" s="36"/>
      <c r="H76" s="36"/>
      <c r="I76" s="36"/>
      <c r="J76" s="36"/>
      <c r="K76" s="36"/>
      <c r="L76" s="36"/>
      <c r="M76" s="45"/>
      <c r="N76" s="46"/>
      <c r="O76" s="46"/>
      <c r="P76" s="45"/>
      <c r="Q76" s="46"/>
      <c r="R76" s="46"/>
    </row>
    <row r="77" spans="1:18" s="44" customFormat="1" x14ac:dyDescent="0.2">
      <c r="A77" s="14" t="s">
        <v>6</v>
      </c>
      <c r="B77" s="14" t="s">
        <v>152</v>
      </c>
      <c r="C77" s="36"/>
      <c r="D77" s="36"/>
      <c r="E77" s="36"/>
      <c r="F77" s="36"/>
      <c r="G77" s="36"/>
      <c r="H77" s="36"/>
      <c r="I77" s="36"/>
      <c r="J77" s="36"/>
      <c r="K77" s="36"/>
      <c r="L77" s="36"/>
      <c r="M77" s="43"/>
      <c r="P77" s="43"/>
    </row>
    <row r="78" spans="1:18" s="44" customFormat="1" x14ac:dyDescent="0.2">
      <c r="A78" s="14" t="s">
        <v>6</v>
      </c>
      <c r="B78" s="14" t="s">
        <v>151</v>
      </c>
      <c r="C78" s="36"/>
      <c r="D78" s="36"/>
      <c r="E78" s="36"/>
      <c r="F78" s="36"/>
      <c r="G78" s="36"/>
      <c r="H78" s="36"/>
      <c r="I78" s="36"/>
      <c r="J78" s="36"/>
      <c r="K78" s="36"/>
      <c r="L78" s="36"/>
      <c r="M78" s="45"/>
      <c r="N78" s="46"/>
      <c r="O78" s="46"/>
      <c r="P78" s="45"/>
      <c r="Q78" s="46"/>
      <c r="R78" s="46"/>
    </row>
    <row r="79" spans="1:18" s="44" customFormat="1" x14ac:dyDescent="0.2">
      <c r="A79" s="14" t="s">
        <v>6</v>
      </c>
      <c r="B79" s="14" t="s">
        <v>206</v>
      </c>
      <c r="C79" s="36"/>
      <c r="D79" s="36"/>
      <c r="E79" s="36"/>
      <c r="F79" s="36"/>
      <c r="G79" s="36"/>
      <c r="H79" s="36"/>
      <c r="I79" s="36"/>
      <c r="J79" s="36"/>
      <c r="K79" s="36"/>
      <c r="L79" s="36"/>
      <c r="M79" s="43"/>
      <c r="P79" s="43"/>
    </row>
    <row r="80" spans="1:18" s="44" customFormat="1" x14ac:dyDescent="0.2">
      <c r="A80" s="14" t="s">
        <v>6</v>
      </c>
      <c r="B80" s="14" t="s">
        <v>24</v>
      </c>
      <c r="C80" s="36"/>
      <c r="D80" s="36"/>
      <c r="E80" s="36"/>
      <c r="F80" s="36"/>
      <c r="G80" s="36"/>
      <c r="H80" s="36"/>
      <c r="I80" s="36"/>
      <c r="J80" s="36"/>
      <c r="K80" s="36"/>
      <c r="L80" s="36"/>
      <c r="M80" s="45"/>
      <c r="N80" s="46"/>
      <c r="O80" s="46"/>
      <c r="P80" s="45"/>
      <c r="Q80" s="46"/>
      <c r="R80" s="46"/>
    </row>
    <row r="81" spans="1:18" s="44" customFormat="1" x14ac:dyDescent="0.2">
      <c r="A81" s="14" t="s">
        <v>6</v>
      </c>
      <c r="B81" s="14" t="s">
        <v>207</v>
      </c>
      <c r="C81" s="36"/>
      <c r="D81" s="36"/>
      <c r="E81" s="36"/>
      <c r="F81" s="36"/>
      <c r="G81" s="36"/>
      <c r="H81" s="36"/>
      <c r="I81" s="36"/>
      <c r="J81" s="36"/>
      <c r="K81" s="36"/>
      <c r="L81" s="36"/>
      <c r="M81" s="43"/>
      <c r="P81" s="43"/>
    </row>
    <row r="82" spans="1:18" s="44" customFormat="1" x14ac:dyDescent="0.2">
      <c r="A82" s="14" t="s">
        <v>6</v>
      </c>
      <c r="B82" s="14" t="s">
        <v>26</v>
      </c>
      <c r="C82" s="36"/>
      <c r="D82" s="36"/>
      <c r="E82" s="36"/>
      <c r="F82" s="36"/>
      <c r="G82" s="36"/>
      <c r="H82" s="36"/>
      <c r="I82" s="36"/>
      <c r="J82" s="36"/>
      <c r="K82" s="36"/>
      <c r="L82" s="36"/>
      <c r="M82" s="45"/>
      <c r="N82" s="46"/>
      <c r="O82" s="46"/>
      <c r="P82" s="45"/>
      <c r="Q82" s="46"/>
      <c r="R82" s="46"/>
    </row>
    <row r="83" spans="1:18" s="44" customFormat="1" ht="12" thickBot="1" x14ac:dyDescent="0.25">
      <c r="A83" s="14" t="s">
        <v>6</v>
      </c>
      <c r="B83" s="14" t="s">
        <v>50</v>
      </c>
      <c r="C83" s="36"/>
      <c r="D83" s="36"/>
      <c r="E83" s="36"/>
      <c r="F83" s="36"/>
      <c r="G83" s="36"/>
      <c r="H83" s="36"/>
      <c r="I83" s="36"/>
      <c r="J83" s="36"/>
      <c r="K83" s="36"/>
      <c r="L83" s="36"/>
      <c r="M83" s="43"/>
      <c r="P83" s="43"/>
    </row>
    <row r="84" spans="1:18" s="44" customFormat="1" ht="12" thickTop="1" x14ac:dyDescent="0.2">
      <c r="A84" s="38" t="s">
        <v>7</v>
      </c>
      <c r="B84" s="38" t="s">
        <v>22</v>
      </c>
      <c r="C84" s="39" t="s">
        <v>218</v>
      </c>
      <c r="D84" s="39"/>
      <c r="E84" s="39"/>
      <c r="F84" s="39"/>
      <c r="G84" s="39"/>
      <c r="H84" s="39"/>
      <c r="I84" s="39"/>
      <c r="J84" s="39"/>
      <c r="K84" s="39"/>
      <c r="L84" s="39"/>
      <c r="M84" s="40"/>
      <c r="N84" s="41"/>
      <c r="O84" s="41"/>
      <c r="P84" s="40"/>
      <c r="Q84" s="41"/>
      <c r="R84" s="41"/>
    </row>
    <row r="85" spans="1:18" s="44" customFormat="1" x14ac:dyDescent="0.2">
      <c r="A85" s="14" t="s">
        <v>7</v>
      </c>
      <c r="B85" s="14" t="s">
        <v>23</v>
      </c>
      <c r="C85" s="36" t="s">
        <v>230</v>
      </c>
      <c r="D85" s="36" t="s">
        <v>228</v>
      </c>
      <c r="E85" s="36"/>
      <c r="F85" s="36"/>
      <c r="G85" s="36"/>
      <c r="H85" s="36"/>
      <c r="I85" s="36"/>
      <c r="J85" s="36"/>
      <c r="K85" s="36"/>
      <c r="L85" s="36"/>
      <c r="M85" s="43"/>
      <c r="P85" s="43"/>
    </row>
    <row r="86" spans="1:18" s="44" customFormat="1" x14ac:dyDescent="0.2">
      <c r="A86" s="14" t="s">
        <v>7</v>
      </c>
      <c r="B86" s="14" t="s">
        <v>21</v>
      </c>
      <c r="C86" s="36"/>
      <c r="D86" s="36"/>
      <c r="E86" s="36"/>
      <c r="F86" s="36"/>
      <c r="G86" s="36"/>
      <c r="H86" s="36"/>
      <c r="I86" s="36"/>
      <c r="J86" s="36"/>
      <c r="K86" s="36"/>
      <c r="L86" s="36"/>
      <c r="M86" s="45"/>
      <c r="N86" s="46"/>
      <c r="O86" s="46"/>
      <c r="P86" s="45"/>
      <c r="Q86" s="46"/>
      <c r="R86" s="46"/>
    </row>
    <row r="87" spans="1:18" s="44" customFormat="1" x14ac:dyDescent="0.2">
      <c r="A87" s="14" t="s">
        <v>7</v>
      </c>
      <c r="B87" s="14" t="s">
        <v>152</v>
      </c>
      <c r="C87" s="36" t="s">
        <v>211</v>
      </c>
      <c r="D87" s="36" t="s">
        <v>215</v>
      </c>
      <c r="E87" s="36" t="s">
        <v>201</v>
      </c>
      <c r="F87" s="36" t="s">
        <v>252</v>
      </c>
      <c r="G87" s="36" t="s">
        <v>200</v>
      </c>
      <c r="H87" s="36" t="s">
        <v>202</v>
      </c>
      <c r="I87" s="36" t="s">
        <v>253</v>
      </c>
      <c r="J87" s="36"/>
      <c r="K87" s="36"/>
      <c r="L87" s="36"/>
      <c r="M87" s="43"/>
      <c r="P87" s="43"/>
    </row>
    <row r="88" spans="1:18" s="44" customFormat="1" x14ac:dyDescent="0.2">
      <c r="A88" s="14" t="s">
        <v>7</v>
      </c>
      <c r="B88" s="14" t="s">
        <v>151</v>
      </c>
      <c r="C88" s="36"/>
      <c r="D88" s="36"/>
      <c r="E88" s="36"/>
      <c r="F88" s="36"/>
      <c r="G88" s="36"/>
      <c r="H88" s="36"/>
      <c r="I88" s="36"/>
      <c r="J88" s="36"/>
      <c r="K88" s="36"/>
      <c r="L88" s="36"/>
      <c r="M88" s="45"/>
      <c r="N88" s="46"/>
      <c r="O88" s="46"/>
      <c r="P88" s="45"/>
      <c r="Q88" s="46"/>
      <c r="R88" s="46"/>
    </row>
    <row r="89" spans="1:18" s="44" customFormat="1" x14ac:dyDescent="0.2">
      <c r="A89" s="14" t="s">
        <v>7</v>
      </c>
      <c r="B89" s="14" t="s">
        <v>206</v>
      </c>
      <c r="C89" s="36" t="s">
        <v>217</v>
      </c>
      <c r="D89" s="36"/>
      <c r="E89" s="36"/>
      <c r="F89" s="36"/>
      <c r="G89" s="36"/>
      <c r="H89" s="36"/>
      <c r="I89" s="36"/>
      <c r="J89" s="36"/>
      <c r="K89" s="36"/>
      <c r="L89" s="36"/>
      <c r="M89" s="43"/>
      <c r="P89" s="43"/>
    </row>
    <row r="90" spans="1:18" s="44" customFormat="1" x14ac:dyDescent="0.2">
      <c r="A90" s="14" t="s">
        <v>7</v>
      </c>
      <c r="B90" s="14" t="s">
        <v>24</v>
      </c>
      <c r="C90" s="36"/>
      <c r="D90" s="36"/>
      <c r="E90" s="36"/>
      <c r="F90" s="36"/>
      <c r="G90" s="36"/>
      <c r="H90" s="36"/>
      <c r="I90" s="36"/>
      <c r="J90" s="36"/>
      <c r="K90" s="36"/>
      <c r="L90" s="36"/>
      <c r="M90" s="45"/>
      <c r="N90" s="46"/>
      <c r="O90" s="46"/>
      <c r="P90" s="45"/>
      <c r="Q90" s="46"/>
      <c r="R90" s="46"/>
    </row>
    <row r="91" spans="1:18" s="44" customFormat="1" x14ac:dyDescent="0.2">
      <c r="A91" s="14" t="s">
        <v>7</v>
      </c>
      <c r="B91" s="14" t="s">
        <v>207</v>
      </c>
      <c r="C91" s="36"/>
      <c r="D91" s="36"/>
      <c r="E91" s="36"/>
      <c r="F91" s="36"/>
      <c r="G91" s="36"/>
      <c r="H91" s="36"/>
      <c r="I91" s="36"/>
      <c r="J91" s="36"/>
      <c r="K91" s="36"/>
      <c r="L91" s="36"/>
      <c r="M91" s="43"/>
      <c r="P91" s="43"/>
    </row>
    <row r="92" spans="1:18" s="44" customFormat="1" x14ac:dyDescent="0.2">
      <c r="A92" s="14" t="s">
        <v>7</v>
      </c>
      <c r="B92" s="14" t="s">
        <v>26</v>
      </c>
      <c r="C92" s="36"/>
      <c r="D92" s="36"/>
      <c r="E92" s="36"/>
      <c r="F92" s="36"/>
      <c r="G92" s="36"/>
      <c r="H92" s="36"/>
      <c r="I92" s="36"/>
      <c r="J92" s="36"/>
      <c r="K92" s="36"/>
      <c r="L92" s="36"/>
      <c r="M92" s="45"/>
      <c r="N92" s="46"/>
      <c r="O92" s="46"/>
      <c r="P92" s="45"/>
      <c r="Q92" s="46"/>
      <c r="R92" s="46"/>
    </row>
    <row r="93" spans="1:18" s="44" customFormat="1" ht="12" thickBot="1" x14ac:dyDescent="0.25">
      <c r="A93" s="14" t="s">
        <v>7</v>
      </c>
      <c r="B93" s="14" t="s">
        <v>50</v>
      </c>
      <c r="C93" s="36"/>
      <c r="D93" s="36"/>
      <c r="E93" s="36"/>
      <c r="F93" s="36"/>
      <c r="G93" s="36"/>
      <c r="H93" s="36"/>
      <c r="I93" s="36"/>
      <c r="J93" s="36"/>
      <c r="K93" s="36"/>
      <c r="L93" s="36"/>
      <c r="M93" s="43"/>
      <c r="P93" s="43"/>
    </row>
    <row r="94" spans="1:18" s="44" customFormat="1" ht="12" thickTop="1" x14ac:dyDescent="0.2">
      <c r="A94" s="38" t="s">
        <v>8</v>
      </c>
      <c r="B94" s="38" t="s">
        <v>22</v>
      </c>
      <c r="C94" s="39" t="s">
        <v>219</v>
      </c>
      <c r="D94" s="7" t="s">
        <v>218</v>
      </c>
      <c r="E94" s="39" t="s">
        <v>254</v>
      </c>
      <c r="F94" s="39">
        <v>18</v>
      </c>
      <c r="G94" s="39">
        <v>19</v>
      </c>
      <c r="H94" s="39">
        <v>20</v>
      </c>
      <c r="I94" s="39">
        <v>21</v>
      </c>
      <c r="J94" s="39">
        <v>22</v>
      </c>
      <c r="K94" s="39">
        <v>23</v>
      </c>
      <c r="L94" s="39">
        <v>24</v>
      </c>
      <c r="M94" s="40" t="s">
        <v>255</v>
      </c>
      <c r="N94" s="41" t="s">
        <v>256</v>
      </c>
      <c r="O94" s="41"/>
      <c r="P94" s="40"/>
      <c r="Q94" s="41"/>
      <c r="R94" s="41"/>
    </row>
    <row r="95" spans="1:18" s="44" customFormat="1" x14ac:dyDescent="0.2">
      <c r="A95" s="14" t="s">
        <v>8</v>
      </c>
      <c r="B95" s="14" t="s">
        <v>23</v>
      </c>
      <c r="C95" s="36" t="s">
        <v>197</v>
      </c>
      <c r="D95" s="36" t="s">
        <v>196</v>
      </c>
      <c r="E95" s="36"/>
      <c r="F95" s="36"/>
      <c r="G95" s="36"/>
      <c r="H95" s="36"/>
      <c r="I95" s="36"/>
      <c r="J95" s="36"/>
      <c r="K95" s="36"/>
      <c r="L95" s="36"/>
      <c r="M95" s="43"/>
      <c r="P95" s="43"/>
    </row>
    <row r="96" spans="1:18" s="44" customFormat="1" x14ac:dyDescent="0.2">
      <c r="A96" s="14" t="s">
        <v>8</v>
      </c>
      <c r="B96" s="14" t="s">
        <v>21</v>
      </c>
      <c r="C96" s="36"/>
      <c r="D96" s="36"/>
      <c r="E96" s="36"/>
      <c r="F96" s="36"/>
      <c r="G96" s="36"/>
      <c r="H96" s="36"/>
      <c r="I96" s="36"/>
      <c r="J96" s="36"/>
      <c r="K96" s="36"/>
      <c r="L96" s="36"/>
      <c r="M96" s="45"/>
      <c r="N96" s="46"/>
      <c r="O96" s="46"/>
      <c r="P96" s="45"/>
      <c r="Q96" s="46"/>
      <c r="R96" s="46"/>
    </row>
    <row r="97" spans="1:18" s="44" customFormat="1" x14ac:dyDescent="0.2">
      <c r="A97" s="14" t="s">
        <v>8</v>
      </c>
      <c r="B97" s="14" t="s">
        <v>152</v>
      </c>
      <c r="C97" s="36"/>
      <c r="D97" s="36"/>
      <c r="E97" s="36"/>
      <c r="F97" s="36"/>
      <c r="G97" s="36"/>
      <c r="H97" s="36"/>
      <c r="I97" s="36"/>
      <c r="J97" s="36"/>
      <c r="K97" s="36"/>
      <c r="L97" s="36"/>
      <c r="M97" s="43"/>
      <c r="P97" s="43"/>
    </row>
    <row r="98" spans="1:18" s="44" customFormat="1" x14ac:dyDescent="0.2">
      <c r="A98" s="14" t="s">
        <v>8</v>
      </c>
      <c r="B98" s="14" t="s">
        <v>151</v>
      </c>
      <c r="C98" s="36"/>
      <c r="D98" s="36"/>
      <c r="E98" s="36"/>
      <c r="F98" s="36"/>
      <c r="G98" s="36"/>
      <c r="H98" s="36"/>
      <c r="I98" s="36"/>
      <c r="J98" s="36"/>
      <c r="K98" s="36"/>
      <c r="L98" s="36"/>
      <c r="M98" s="45"/>
      <c r="N98" s="46"/>
      <c r="O98" s="46"/>
      <c r="P98" s="45"/>
      <c r="Q98" s="46"/>
      <c r="R98" s="46"/>
    </row>
    <row r="99" spans="1:18" s="44" customFormat="1" x14ac:dyDescent="0.2">
      <c r="A99" s="14" t="s">
        <v>8</v>
      </c>
      <c r="B99" s="14" t="s">
        <v>206</v>
      </c>
      <c r="C99" s="36" t="s">
        <v>217</v>
      </c>
      <c r="D99" s="36"/>
      <c r="E99" s="36"/>
      <c r="F99" s="36"/>
      <c r="G99" s="36"/>
      <c r="H99" s="36"/>
      <c r="I99" s="36"/>
      <c r="J99" s="36"/>
      <c r="K99" s="36"/>
      <c r="L99" s="36"/>
      <c r="M99" s="43"/>
      <c r="P99" s="43"/>
    </row>
    <row r="100" spans="1:18" s="44" customFormat="1" x14ac:dyDescent="0.2">
      <c r="A100" s="14" t="s">
        <v>8</v>
      </c>
      <c r="B100" s="14" t="s">
        <v>24</v>
      </c>
      <c r="C100" s="36"/>
      <c r="D100" s="36"/>
      <c r="E100" s="36"/>
      <c r="F100" s="36"/>
      <c r="G100" s="36"/>
      <c r="H100" s="36"/>
      <c r="I100" s="36"/>
      <c r="J100" s="36"/>
      <c r="K100" s="36"/>
      <c r="L100" s="36"/>
      <c r="M100" s="45"/>
      <c r="N100" s="46"/>
      <c r="O100" s="46"/>
      <c r="P100" s="45"/>
      <c r="Q100" s="46"/>
      <c r="R100" s="46"/>
    </row>
    <row r="101" spans="1:18" s="44" customFormat="1" x14ac:dyDescent="0.2">
      <c r="A101" s="14" t="s">
        <v>8</v>
      </c>
      <c r="B101" s="14" t="s">
        <v>207</v>
      </c>
      <c r="C101" s="36"/>
      <c r="D101" s="36"/>
      <c r="E101" s="36"/>
      <c r="F101" s="36"/>
      <c r="G101" s="36"/>
      <c r="H101" s="36"/>
      <c r="I101" s="36"/>
      <c r="J101" s="36"/>
      <c r="K101" s="36"/>
      <c r="L101" s="36"/>
      <c r="M101" s="43"/>
      <c r="P101" s="43"/>
    </row>
    <row r="102" spans="1:18" s="44" customFormat="1" x14ac:dyDescent="0.2">
      <c r="A102" s="14" t="s">
        <v>8</v>
      </c>
      <c r="B102" s="14" t="s">
        <v>26</v>
      </c>
      <c r="C102" s="36"/>
      <c r="D102" s="36"/>
      <c r="E102" s="36"/>
      <c r="F102" s="36"/>
      <c r="G102" s="36"/>
      <c r="H102" s="36"/>
      <c r="I102" s="36"/>
      <c r="J102" s="36"/>
      <c r="K102" s="36"/>
      <c r="L102" s="36"/>
      <c r="M102" s="45"/>
      <c r="N102" s="46"/>
      <c r="O102" s="46"/>
      <c r="P102" s="45"/>
      <c r="Q102" s="46"/>
      <c r="R102" s="46"/>
    </row>
    <row r="103" spans="1:18" s="44" customFormat="1" ht="12" thickBot="1" x14ac:dyDescent="0.25">
      <c r="A103" s="14" t="s">
        <v>8</v>
      </c>
      <c r="B103" s="14" t="s">
        <v>50</v>
      </c>
      <c r="C103" s="36"/>
      <c r="D103" s="36"/>
      <c r="E103" s="36"/>
      <c r="F103" s="36"/>
      <c r="G103" s="36"/>
      <c r="H103" s="36"/>
      <c r="I103" s="36"/>
      <c r="J103" s="36"/>
      <c r="K103" s="36"/>
      <c r="L103" s="36"/>
      <c r="M103" s="43"/>
      <c r="P103" s="43"/>
    </row>
    <row r="104" spans="1:18" s="44" customFormat="1" ht="12" thickTop="1" x14ac:dyDescent="0.2">
      <c r="A104" s="38" t="s">
        <v>9</v>
      </c>
      <c r="B104" s="38" t="s">
        <v>22</v>
      </c>
      <c r="C104" s="39" t="s">
        <v>219</v>
      </c>
      <c r="D104" s="39"/>
      <c r="E104" s="39"/>
      <c r="F104" s="39"/>
      <c r="G104" s="39"/>
      <c r="H104" s="39"/>
      <c r="I104" s="39"/>
      <c r="J104" s="39"/>
      <c r="K104" s="39"/>
      <c r="L104" s="39"/>
      <c r="M104" s="40"/>
      <c r="N104" s="41"/>
      <c r="O104" s="41"/>
      <c r="P104" s="40"/>
      <c r="Q104" s="41"/>
      <c r="R104" s="41"/>
    </row>
    <row r="105" spans="1:18" s="44" customFormat="1" x14ac:dyDescent="0.2">
      <c r="A105" s="14" t="s">
        <v>9</v>
      </c>
      <c r="B105" s="14" t="s">
        <v>23</v>
      </c>
      <c r="C105" s="36"/>
      <c r="D105" s="36"/>
      <c r="E105" s="36"/>
      <c r="F105" s="36"/>
      <c r="G105" s="36"/>
      <c r="H105" s="36"/>
      <c r="I105" s="36"/>
      <c r="J105" s="36"/>
      <c r="K105" s="36"/>
      <c r="L105" s="36"/>
      <c r="M105" s="43"/>
      <c r="P105" s="43"/>
    </row>
    <row r="106" spans="1:18" s="44" customFormat="1" x14ac:dyDescent="0.2">
      <c r="A106" s="14" t="s">
        <v>9</v>
      </c>
      <c r="B106" s="14" t="s">
        <v>21</v>
      </c>
      <c r="C106" s="36"/>
      <c r="D106" s="36"/>
      <c r="E106" s="36"/>
      <c r="F106" s="36"/>
      <c r="G106" s="36"/>
      <c r="H106" s="36"/>
      <c r="I106" s="36"/>
      <c r="J106" s="36"/>
      <c r="K106" s="36"/>
      <c r="L106" s="36"/>
      <c r="M106" s="45"/>
      <c r="N106" s="46"/>
      <c r="O106" s="46"/>
      <c r="P106" s="45"/>
      <c r="Q106" s="46"/>
      <c r="R106" s="46"/>
    </row>
    <row r="107" spans="1:18" s="44" customFormat="1" x14ac:dyDescent="0.2">
      <c r="A107" s="14" t="s">
        <v>9</v>
      </c>
      <c r="B107" s="14" t="s">
        <v>152</v>
      </c>
      <c r="C107" s="36" t="s">
        <v>257</v>
      </c>
      <c r="D107" s="36"/>
      <c r="E107" s="36"/>
      <c r="F107" s="36"/>
      <c r="G107" s="36"/>
      <c r="H107" s="36"/>
      <c r="I107" s="36"/>
      <c r="J107" s="36"/>
      <c r="K107" s="36"/>
      <c r="L107" s="36"/>
      <c r="M107" s="43"/>
      <c r="P107" s="43"/>
    </row>
    <row r="108" spans="1:18" s="44" customFormat="1" x14ac:dyDescent="0.2">
      <c r="A108" s="14" t="s">
        <v>9</v>
      </c>
      <c r="B108" s="14" t="s">
        <v>151</v>
      </c>
      <c r="C108" s="36"/>
      <c r="D108" s="36"/>
      <c r="E108" s="36"/>
      <c r="F108" s="36"/>
      <c r="G108" s="36"/>
      <c r="H108" s="36"/>
      <c r="I108" s="36"/>
      <c r="J108" s="36"/>
      <c r="K108" s="36"/>
      <c r="L108" s="36"/>
      <c r="M108" s="45"/>
      <c r="N108" s="46"/>
      <c r="O108" s="46"/>
      <c r="P108" s="45"/>
      <c r="Q108" s="46"/>
      <c r="R108" s="46"/>
    </row>
    <row r="109" spans="1:18" s="44" customFormat="1" x14ac:dyDescent="0.2">
      <c r="A109" s="14" t="s">
        <v>9</v>
      </c>
      <c r="B109" s="14" t="s">
        <v>206</v>
      </c>
      <c r="C109" s="36" t="s">
        <v>217</v>
      </c>
      <c r="D109" s="36"/>
      <c r="E109" s="36"/>
      <c r="F109" s="36"/>
      <c r="G109" s="36"/>
      <c r="H109" s="36"/>
      <c r="I109" s="36"/>
      <c r="J109" s="36"/>
      <c r="K109" s="36"/>
      <c r="L109" s="36"/>
      <c r="M109" s="43"/>
      <c r="P109" s="43"/>
    </row>
    <row r="110" spans="1:18" s="44" customFormat="1" x14ac:dyDescent="0.2">
      <c r="A110" s="14" t="s">
        <v>9</v>
      </c>
      <c r="B110" s="14" t="s">
        <v>24</v>
      </c>
      <c r="C110" s="36"/>
      <c r="D110" s="36"/>
      <c r="E110" s="36"/>
      <c r="F110" s="36"/>
      <c r="G110" s="36"/>
      <c r="H110" s="36"/>
      <c r="I110" s="36"/>
      <c r="J110" s="36"/>
      <c r="K110" s="36"/>
      <c r="L110" s="36"/>
      <c r="M110" s="45"/>
      <c r="N110" s="46"/>
      <c r="O110" s="46"/>
      <c r="P110" s="45"/>
      <c r="Q110" s="46"/>
      <c r="R110" s="46"/>
    </row>
    <row r="111" spans="1:18" s="44" customFormat="1" x14ac:dyDescent="0.2">
      <c r="A111" s="14" t="s">
        <v>9</v>
      </c>
      <c r="B111" s="14" t="s">
        <v>207</v>
      </c>
      <c r="C111" s="36"/>
      <c r="D111" s="36"/>
      <c r="E111" s="36"/>
      <c r="F111" s="36"/>
      <c r="G111" s="36"/>
      <c r="H111" s="36"/>
      <c r="I111" s="36"/>
      <c r="J111" s="36"/>
      <c r="K111" s="36"/>
      <c r="L111" s="36"/>
      <c r="M111" s="43"/>
      <c r="P111" s="43"/>
    </row>
    <row r="112" spans="1:18" s="44" customFormat="1" x14ac:dyDescent="0.2">
      <c r="A112" s="14" t="s">
        <v>9</v>
      </c>
      <c r="B112" s="14" t="s">
        <v>26</v>
      </c>
      <c r="C112" s="36"/>
      <c r="D112" s="36"/>
      <c r="E112" s="36"/>
      <c r="F112" s="36"/>
      <c r="G112" s="36"/>
      <c r="H112" s="36"/>
      <c r="I112" s="36"/>
      <c r="J112" s="36"/>
      <c r="K112" s="36"/>
      <c r="L112" s="36"/>
      <c r="M112" s="45"/>
      <c r="N112" s="46"/>
      <c r="O112" s="46"/>
      <c r="P112" s="45"/>
      <c r="Q112" s="46"/>
      <c r="R112" s="46"/>
    </row>
    <row r="113" spans="1:18" s="44" customFormat="1" ht="12" thickBot="1" x14ac:dyDescent="0.25">
      <c r="A113" s="14" t="s">
        <v>9</v>
      </c>
      <c r="B113" s="14" t="s">
        <v>50</v>
      </c>
      <c r="C113" s="36"/>
      <c r="D113" s="36"/>
      <c r="E113" s="36"/>
      <c r="F113" s="36"/>
      <c r="G113" s="36"/>
      <c r="H113" s="36"/>
      <c r="I113" s="36"/>
      <c r="J113" s="36"/>
      <c r="K113" s="36"/>
      <c r="L113" s="36"/>
      <c r="M113" s="43"/>
      <c r="P113" s="43"/>
    </row>
    <row r="114" spans="1:18" s="44" customFormat="1" ht="12" thickTop="1" x14ac:dyDescent="0.2">
      <c r="A114" s="38" t="s">
        <v>10</v>
      </c>
      <c r="B114" s="38" t="s">
        <v>22</v>
      </c>
      <c r="C114" s="39" t="s">
        <v>219</v>
      </c>
      <c r="D114" s="39"/>
      <c r="E114" s="39"/>
      <c r="F114" s="39"/>
      <c r="G114" s="39"/>
      <c r="H114" s="39"/>
      <c r="I114" s="39"/>
      <c r="J114" s="39"/>
      <c r="K114" s="39"/>
      <c r="L114" s="39"/>
      <c r="M114" s="40"/>
      <c r="N114" s="41"/>
      <c r="O114" s="41"/>
      <c r="P114" s="40"/>
      <c r="Q114" s="41"/>
      <c r="R114" s="41"/>
    </row>
    <row r="115" spans="1:18" s="44" customFormat="1" x14ac:dyDescent="0.2">
      <c r="A115" s="14" t="s">
        <v>10</v>
      </c>
      <c r="B115" s="14" t="s">
        <v>23</v>
      </c>
      <c r="C115" s="36" t="s">
        <v>228</v>
      </c>
      <c r="D115" s="36" t="s">
        <v>229</v>
      </c>
      <c r="E115" s="36" t="s">
        <v>230</v>
      </c>
      <c r="F115" s="36"/>
      <c r="G115" s="36"/>
      <c r="H115" s="36"/>
      <c r="I115" s="36"/>
      <c r="J115" s="36"/>
      <c r="K115" s="36"/>
      <c r="L115" s="36"/>
      <c r="M115" s="43"/>
      <c r="P115" s="43"/>
    </row>
    <row r="116" spans="1:18" s="44" customFormat="1" x14ac:dyDescent="0.2">
      <c r="A116" s="14" t="s">
        <v>10</v>
      </c>
      <c r="B116" s="14" t="s">
        <v>21</v>
      </c>
      <c r="C116" s="36"/>
      <c r="D116" s="36"/>
      <c r="E116" s="36"/>
      <c r="F116" s="36"/>
      <c r="G116" s="36"/>
      <c r="H116" s="36"/>
      <c r="I116" s="36"/>
      <c r="J116" s="36"/>
      <c r="K116" s="36"/>
      <c r="L116" s="36"/>
      <c r="M116" s="45"/>
      <c r="N116" s="46"/>
      <c r="O116" s="46"/>
      <c r="P116" s="45"/>
      <c r="Q116" s="46"/>
      <c r="R116" s="46"/>
    </row>
    <row r="117" spans="1:18" s="44" customFormat="1" x14ac:dyDescent="0.2">
      <c r="A117" s="14" t="s">
        <v>10</v>
      </c>
      <c r="B117" s="14" t="s">
        <v>152</v>
      </c>
      <c r="C117" s="36" t="s">
        <v>231</v>
      </c>
      <c r="D117" s="36" t="s">
        <v>228</v>
      </c>
      <c r="E117" s="36" t="s">
        <v>234</v>
      </c>
      <c r="F117" s="36" t="s">
        <v>236</v>
      </c>
      <c r="G117" s="36" t="s">
        <v>237</v>
      </c>
      <c r="H117" s="36" t="s">
        <v>229</v>
      </c>
      <c r="I117" s="36" t="s">
        <v>233</v>
      </c>
      <c r="J117" s="36" t="s">
        <v>235</v>
      </c>
      <c r="K117" s="36" t="s">
        <v>238</v>
      </c>
      <c r="L117" s="36" t="s">
        <v>232</v>
      </c>
      <c r="M117" s="43" t="s">
        <v>243</v>
      </c>
      <c r="N117" s="44" t="s">
        <v>241</v>
      </c>
      <c r="O117" s="44" t="s">
        <v>245</v>
      </c>
      <c r="P117" s="43" t="s">
        <v>239</v>
      </c>
      <c r="Q117" s="44" t="s">
        <v>240</v>
      </c>
      <c r="R117" s="44" t="s">
        <v>242</v>
      </c>
    </row>
    <row r="118" spans="1:18" s="44" customFormat="1" x14ac:dyDescent="0.2">
      <c r="A118" s="14" t="s">
        <v>10</v>
      </c>
      <c r="B118" s="14" t="s">
        <v>151</v>
      </c>
      <c r="C118" s="36" t="s">
        <v>259</v>
      </c>
      <c r="D118" s="36" t="s">
        <v>260</v>
      </c>
      <c r="E118" s="36" t="s">
        <v>261</v>
      </c>
      <c r="F118" s="36" t="s">
        <v>262</v>
      </c>
      <c r="G118" s="36"/>
      <c r="H118" s="36"/>
      <c r="I118" s="36"/>
      <c r="J118" s="36"/>
      <c r="K118" s="36"/>
      <c r="L118" s="36"/>
      <c r="M118" s="45"/>
      <c r="N118" s="46"/>
      <c r="O118" s="46"/>
      <c r="P118" s="45"/>
      <c r="Q118" s="46"/>
      <c r="R118" s="46"/>
    </row>
    <row r="119" spans="1:18" s="44" customFormat="1" x14ac:dyDescent="0.2">
      <c r="A119" s="14" t="s">
        <v>10</v>
      </c>
      <c r="B119" s="14" t="s">
        <v>206</v>
      </c>
      <c r="C119" s="36"/>
      <c r="D119" s="36"/>
      <c r="E119" s="36"/>
      <c r="F119" s="36"/>
      <c r="G119" s="36"/>
      <c r="H119" s="36"/>
      <c r="I119" s="36"/>
      <c r="J119" s="36"/>
      <c r="K119" s="36"/>
      <c r="L119" s="36"/>
      <c r="M119" s="43"/>
      <c r="P119" s="43"/>
    </row>
    <row r="120" spans="1:18" s="44" customFormat="1" x14ac:dyDescent="0.2">
      <c r="A120" s="14" t="s">
        <v>10</v>
      </c>
      <c r="B120" s="14" t="s">
        <v>24</v>
      </c>
      <c r="C120" s="36"/>
      <c r="D120" s="36"/>
      <c r="E120" s="36"/>
      <c r="F120" s="36"/>
      <c r="G120" s="36"/>
      <c r="H120" s="36"/>
      <c r="I120" s="36"/>
      <c r="J120" s="36"/>
      <c r="K120" s="36"/>
      <c r="L120" s="36"/>
      <c r="M120" s="45"/>
      <c r="N120" s="46"/>
      <c r="O120" s="46"/>
      <c r="P120" s="45"/>
      <c r="Q120" s="46"/>
      <c r="R120" s="46"/>
    </row>
    <row r="121" spans="1:18" s="44" customFormat="1" x14ac:dyDescent="0.2">
      <c r="A121" s="14" t="s">
        <v>10</v>
      </c>
      <c r="B121" s="14" t="s">
        <v>207</v>
      </c>
      <c r="C121" s="36"/>
      <c r="D121" s="36"/>
      <c r="E121" s="36"/>
      <c r="F121" s="36"/>
      <c r="G121" s="36"/>
      <c r="H121" s="36"/>
      <c r="I121" s="36"/>
      <c r="J121" s="36"/>
      <c r="K121" s="36"/>
      <c r="L121" s="36"/>
      <c r="M121" s="43"/>
      <c r="P121" s="43"/>
    </row>
    <row r="122" spans="1:18" s="44" customFormat="1" x14ac:dyDescent="0.2">
      <c r="A122" s="14" t="s">
        <v>10</v>
      </c>
      <c r="B122" s="14" t="s">
        <v>26</v>
      </c>
      <c r="C122" s="36"/>
      <c r="D122" s="36"/>
      <c r="E122" s="36"/>
      <c r="F122" s="36"/>
      <c r="G122" s="36"/>
      <c r="H122" s="36"/>
      <c r="I122" s="36"/>
      <c r="J122" s="36"/>
      <c r="K122" s="36"/>
      <c r="L122" s="36"/>
      <c r="M122" s="45"/>
      <c r="N122" s="46"/>
      <c r="O122" s="46"/>
      <c r="P122" s="45"/>
      <c r="Q122" s="46"/>
      <c r="R122" s="46"/>
    </row>
    <row r="123" spans="1:18" s="44" customFormat="1" ht="12" thickBot="1" x14ac:dyDescent="0.25">
      <c r="A123" s="14" t="s">
        <v>10</v>
      </c>
      <c r="B123" s="14" t="s">
        <v>50</v>
      </c>
      <c r="C123" s="36"/>
      <c r="D123" s="36"/>
      <c r="E123" s="36"/>
      <c r="F123" s="36"/>
      <c r="G123" s="36"/>
      <c r="H123" s="36"/>
      <c r="I123" s="36"/>
      <c r="J123" s="36"/>
      <c r="K123" s="36"/>
      <c r="L123" s="36"/>
      <c r="M123" s="43"/>
      <c r="P123" s="43"/>
    </row>
    <row r="124" spans="1:18" s="44" customFormat="1" ht="12" thickTop="1" x14ac:dyDescent="0.2">
      <c r="A124" s="38" t="s">
        <v>11</v>
      </c>
      <c r="B124" s="38" t="s">
        <v>22</v>
      </c>
      <c r="C124" s="39" t="s">
        <v>218</v>
      </c>
      <c r="D124" s="39"/>
      <c r="E124" s="39"/>
      <c r="F124" s="39"/>
      <c r="G124" s="39"/>
      <c r="H124" s="39"/>
      <c r="I124" s="39"/>
      <c r="J124" s="39"/>
      <c r="K124" s="39"/>
      <c r="L124" s="39"/>
      <c r="M124" s="40"/>
      <c r="N124" s="41"/>
      <c r="O124" s="41"/>
      <c r="P124" s="40"/>
      <c r="Q124" s="41"/>
      <c r="R124" s="41"/>
    </row>
    <row r="125" spans="1:18" s="44" customFormat="1" x14ac:dyDescent="0.2">
      <c r="A125" s="14" t="s">
        <v>11</v>
      </c>
      <c r="B125" s="14" t="s">
        <v>23</v>
      </c>
      <c r="C125" s="36" t="s">
        <v>197</v>
      </c>
      <c r="D125" s="36" t="s">
        <v>196</v>
      </c>
      <c r="E125" s="36" t="s">
        <v>265</v>
      </c>
      <c r="F125" s="36"/>
      <c r="G125" s="36"/>
      <c r="H125" s="36"/>
      <c r="I125" s="36"/>
      <c r="J125" s="36"/>
      <c r="K125" s="36"/>
      <c r="L125" s="36"/>
      <c r="M125" s="43"/>
      <c r="P125" s="43"/>
    </row>
    <row r="126" spans="1:18" s="44" customFormat="1" x14ac:dyDescent="0.2">
      <c r="A126" s="14" t="s">
        <v>11</v>
      </c>
      <c r="B126" s="14" t="s">
        <v>21</v>
      </c>
      <c r="C126" s="36"/>
      <c r="D126" s="36"/>
      <c r="E126" s="36"/>
      <c r="F126" s="36"/>
      <c r="G126" s="36"/>
      <c r="H126" s="36"/>
      <c r="I126" s="36"/>
      <c r="J126" s="36"/>
      <c r="K126" s="36"/>
      <c r="L126" s="36"/>
      <c r="M126" s="45"/>
      <c r="N126" s="46"/>
      <c r="O126" s="46"/>
      <c r="P126" s="45"/>
      <c r="Q126" s="46"/>
      <c r="R126" s="46"/>
    </row>
    <row r="127" spans="1:18" s="44" customFormat="1" x14ac:dyDescent="0.2">
      <c r="A127" s="14" t="s">
        <v>11</v>
      </c>
      <c r="B127" s="14" t="s">
        <v>152</v>
      </c>
      <c r="C127" s="36" t="s">
        <v>199</v>
      </c>
      <c r="D127" s="36" t="s">
        <v>200</v>
      </c>
      <c r="E127" s="36" t="s">
        <v>211</v>
      </c>
      <c r="F127" s="36" t="s">
        <v>215</v>
      </c>
      <c r="G127" s="36" t="s">
        <v>252</v>
      </c>
      <c r="H127" s="36" t="s">
        <v>201</v>
      </c>
      <c r="I127" s="36" t="s">
        <v>202</v>
      </c>
      <c r="J127" s="36" t="s">
        <v>270</v>
      </c>
      <c r="K127" s="36" t="s">
        <v>203</v>
      </c>
      <c r="L127" s="36" t="s">
        <v>271</v>
      </c>
      <c r="M127" s="43"/>
      <c r="P127" s="43"/>
    </row>
    <row r="128" spans="1:18" s="44" customFormat="1" x14ac:dyDescent="0.2">
      <c r="A128" s="14" t="s">
        <v>11</v>
      </c>
      <c r="B128" s="14" t="s">
        <v>151</v>
      </c>
      <c r="C128" s="36"/>
      <c r="D128" s="36"/>
      <c r="E128" s="36"/>
      <c r="F128" s="36"/>
      <c r="G128" s="36"/>
      <c r="H128" s="36"/>
      <c r="I128" s="36"/>
      <c r="J128" s="36"/>
      <c r="K128" s="36"/>
      <c r="L128" s="36"/>
      <c r="M128" s="45"/>
      <c r="N128" s="46"/>
      <c r="O128" s="46"/>
      <c r="P128" s="45"/>
      <c r="Q128" s="46"/>
      <c r="R128" s="46"/>
    </row>
    <row r="129" spans="1:18" s="44" customFormat="1" x14ac:dyDescent="0.2">
      <c r="A129" s="14" t="s">
        <v>11</v>
      </c>
      <c r="B129" s="14" t="s">
        <v>206</v>
      </c>
      <c r="C129" s="36" t="s">
        <v>217</v>
      </c>
      <c r="D129" s="36"/>
      <c r="E129" s="36"/>
      <c r="F129" s="36"/>
      <c r="G129" s="36"/>
      <c r="H129" s="36"/>
      <c r="I129" s="36"/>
      <c r="J129" s="36"/>
      <c r="K129" s="36"/>
      <c r="L129" s="36"/>
      <c r="M129" s="43"/>
      <c r="P129" s="43"/>
    </row>
    <row r="130" spans="1:18" s="44" customFormat="1" x14ac:dyDescent="0.2">
      <c r="A130" s="14" t="s">
        <v>11</v>
      </c>
      <c r="B130" s="14" t="s">
        <v>24</v>
      </c>
      <c r="C130" s="36"/>
      <c r="D130" s="36"/>
      <c r="E130" s="36"/>
      <c r="F130" s="36"/>
      <c r="G130" s="36"/>
      <c r="H130" s="36"/>
      <c r="I130" s="36"/>
      <c r="J130" s="36"/>
      <c r="K130" s="36"/>
      <c r="L130" s="36"/>
      <c r="M130" s="45"/>
      <c r="N130" s="46"/>
      <c r="O130" s="46"/>
      <c r="P130" s="45"/>
      <c r="Q130" s="46"/>
      <c r="R130" s="46"/>
    </row>
    <row r="131" spans="1:18" s="44" customFormat="1" x14ac:dyDescent="0.2">
      <c r="A131" s="14" t="s">
        <v>11</v>
      </c>
      <c r="B131" s="14" t="s">
        <v>207</v>
      </c>
      <c r="C131" s="36"/>
      <c r="D131" s="36"/>
      <c r="E131" s="36"/>
      <c r="F131" s="36"/>
      <c r="G131" s="36"/>
      <c r="H131" s="36"/>
      <c r="I131" s="36"/>
      <c r="J131" s="36"/>
      <c r="K131" s="36"/>
      <c r="L131" s="36"/>
      <c r="M131" s="43"/>
      <c r="P131" s="43"/>
    </row>
    <row r="132" spans="1:18" s="44" customFormat="1" x14ac:dyDescent="0.2">
      <c r="A132" s="14" t="s">
        <v>11</v>
      </c>
      <c r="B132" s="14" t="s">
        <v>26</v>
      </c>
      <c r="C132" s="36"/>
      <c r="D132" s="36"/>
      <c r="E132" s="36"/>
      <c r="F132" s="36"/>
      <c r="G132" s="36"/>
      <c r="H132" s="36"/>
      <c r="I132" s="36"/>
      <c r="J132" s="36"/>
      <c r="K132" s="36"/>
      <c r="L132" s="36"/>
      <c r="M132" s="45"/>
      <c r="N132" s="46"/>
      <c r="O132" s="46"/>
      <c r="P132" s="45"/>
      <c r="Q132" s="46"/>
      <c r="R132" s="46"/>
    </row>
    <row r="133" spans="1:18" s="44" customFormat="1" ht="12" thickBot="1" x14ac:dyDescent="0.25">
      <c r="A133" s="14" t="s">
        <v>11</v>
      </c>
      <c r="B133" s="14" t="s">
        <v>50</v>
      </c>
      <c r="C133" s="36" t="s">
        <v>263</v>
      </c>
      <c r="D133" s="36" t="s">
        <v>264</v>
      </c>
      <c r="E133" s="36" t="s">
        <v>265</v>
      </c>
      <c r="F133" s="36" t="s">
        <v>266</v>
      </c>
      <c r="G133" s="36" t="s">
        <v>199</v>
      </c>
      <c r="H133" s="36" t="s">
        <v>267</v>
      </c>
      <c r="I133" s="36" t="s">
        <v>268</v>
      </c>
      <c r="J133" s="36" t="s">
        <v>269</v>
      </c>
      <c r="K133" s="36"/>
      <c r="L133" s="36"/>
      <c r="M133" s="43"/>
      <c r="P133" s="43"/>
    </row>
    <row r="134" spans="1:18" s="44" customFormat="1" ht="12" thickTop="1" x14ac:dyDescent="0.2">
      <c r="A134" s="38" t="s">
        <v>12</v>
      </c>
      <c r="B134" s="38" t="s">
        <v>22</v>
      </c>
      <c r="C134" s="39" t="s">
        <v>218</v>
      </c>
      <c r="D134" s="39" t="s">
        <v>272</v>
      </c>
      <c r="E134" s="39" t="s">
        <v>273</v>
      </c>
      <c r="F134" s="39" t="s">
        <v>274</v>
      </c>
      <c r="G134" s="39" t="s">
        <v>275</v>
      </c>
      <c r="H134" s="39" t="s">
        <v>276</v>
      </c>
      <c r="I134" s="39" t="s">
        <v>277</v>
      </c>
      <c r="J134" s="39"/>
      <c r="K134" s="39"/>
      <c r="L134" s="39"/>
      <c r="M134" s="40"/>
      <c r="N134" s="41"/>
      <c r="O134" s="41"/>
      <c r="P134" s="40"/>
      <c r="Q134" s="41"/>
      <c r="R134" s="41"/>
    </row>
    <row r="135" spans="1:18" s="44" customFormat="1" x14ac:dyDescent="0.2">
      <c r="A135" s="14" t="s">
        <v>12</v>
      </c>
      <c r="B135" s="14" t="s">
        <v>23</v>
      </c>
      <c r="C135" s="36" t="s">
        <v>228</v>
      </c>
      <c r="D135" s="36" t="s">
        <v>229</v>
      </c>
      <c r="E135" s="36"/>
      <c r="F135" s="36"/>
      <c r="G135" s="36"/>
      <c r="H135" s="36"/>
      <c r="I135" s="36"/>
      <c r="J135" s="36"/>
      <c r="K135" s="36"/>
      <c r="L135" s="36"/>
      <c r="M135" s="43"/>
      <c r="P135" s="43"/>
    </row>
    <row r="136" spans="1:18" s="44" customFormat="1" x14ac:dyDescent="0.2">
      <c r="A136" s="14" t="s">
        <v>12</v>
      </c>
      <c r="B136" s="14" t="s">
        <v>21</v>
      </c>
      <c r="C136" s="36"/>
      <c r="D136" s="36"/>
      <c r="E136" s="36"/>
      <c r="F136" s="36"/>
      <c r="G136" s="36"/>
      <c r="H136" s="36"/>
      <c r="I136" s="36"/>
      <c r="J136" s="36"/>
      <c r="K136" s="36"/>
      <c r="L136" s="36"/>
      <c r="M136" s="45"/>
      <c r="N136" s="46"/>
      <c r="O136" s="46"/>
      <c r="P136" s="45"/>
      <c r="Q136" s="46"/>
      <c r="R136" s="46"/>
    </row>
    <row r="137" spans="1:18" s="44" customFormat="1" x14ac:dyDescent="0.2">
      <c r="A137" s="14" t="s">
        <v>12</v>
      </c>
      <c r="B137" s="14" t="s">
        <v>152</v>
      </c>
      <c r="C137" s="36"/>
      <c r="D137" s="36"/>
      <c r="E137" s="36"/>
      <c r="F137" s="36"/>
      <c r="G137" s="36"/>
      <c r="H137" s="36"/>
      <c r="I137" s="36"/>
      <c r="J137" s="36"/>
      <c r="K137" s="36"/>
      <c r="L137" s="36"/>
      <c r="M137" s="43"/>
      <c r="P137" s="43"/>
    </row>
    <row r="138" spans="1:18" s="44" customFormat="1" x14ac:dyDescent="0.2">
      <c r="A138" s="14" t="s">
        <v>12</v>
      </c>
      <c r="B138" s="14" t="s">
        <v>151</v>
      </c>
      <c r="C138" s="36"/>
      <c r="D138" s="36"/>
      <c r="E138" s="36"/>
      <c r="F138" s="36"/>
      <c r="G138" s="36"/>
      <c r="H138" s="36"/>
      <c r="I138" s="36"/>
      <c r="J138" s="36"/>
      <c r="K138" s="36"/>
      <c r="L138" s="36"/>
      <c r="M138" s="45"/>
      <c r="N138" s="46"/>
      <c r="O138" s="46"/>
      <c r="P138" s="45"/>
      <c r="Q138" s="46"/>
      <c r="R138" s="46"/>
    </row>
    <row r="139" spans="1:18" s="44" customFormat="1" x14ac:dyDescent="0.2">
      <c r="A139" s="14" t="s">
        <v>12</v>
      </c>
      <c r="B139" s="14" t="s">
        <v>206</v>
      </c>
      <c r="C139" s="36" t="s">
        <v>217</v>
      </c>
      <c r="D139" s="36"/>
      <c r="E139" s="36"/>
      <c r="F139" s="36"/>
      <c r="G139" s="36"/>
      <c r="H139" s="36"/>
      <c r="I139" s="36"/>
      <c r="J139" s="36"/>
      <c r="K139" s="36"/>
      <c r="L139" s="36"/>
      <c r="M139" s="43"/>
      <c r="P139" s="43"/>
    </row>
    <row r="140" spans="1:18" s="44" customFormat="1" x14ac:dyDescent="0.2">
      <c r="A140" s="14" t="s">
        <v>12</v>
      </c>
      <c r="B140" s="14" t="s">
        <v>24</v>
      </c>
      <c r="C140" s="36"/>
      <c r="D140" s="36"/>
      <c r="E140" s="36"/>
      <c r="F140" s="36"/>
      <c r="G140" s="36"/>
      <c r="H140" s="36"/>
      <c r="I140" s="36"/>
      <c r="J140" s="36"/>
      <c r="K140" s="36"/>
      <c r="L140" s="36"/>
      <c r="M140" s="45"/>
      <c r="N140" s="46"/>
      <c r="O140" s="46"/>
      <c r="P140" s="45"/>
      <c r="Q140" s="46"/>
      <c r="R140" s="46"/>
    </row>
    <row r="141" spans="1:18" s="44" customFormat="1" x14ac:dyDescent="0.2">
      <c r="A141" s="14" t="s">
        <v>12</v>
      </c>
      <c r="B141" s="14" t="s">
        <v>207</v>
      </c>
      <c r="C141" s="36"/>
      <c r="D141" s="36"/>
      <c r="E141" s="36"/>
      <c r="F141" s="36"/>
      <c r="G141" s="36"/>
      <c r="H141" s="36"/>
      <c r="I141" s="36"/>
      <c r="J141" s="36"/>
      <c r="K141" s="36"/>
      <c r="L141" s="36"/>
      <c r="M141" s="43"/>
      <c r="P141" s="43"/>
    </row>
    <row r="142" spans="1:18" s="44" customFormat="1" x14ac:dyDescent="0.2">
      <c r="A142" s="14" t="s">
        <v>12</v>
      </c>
      <c r="B142" s="14" t="s">
        <v>26</v>
      </c>
      <c r="C142" s="36"/>
      <c r="D142" s="36"/>
      <c r="E142" s="36"/>
      <c r="F142" s="36"/>
      <c r="G142" s="36"/>
      <c r="H142" s="36"/>
      <c r="I142" s="36"/>
      <c r="J142" s="36"/>
      <c r="K142" s="36"/>
      <c r="L142" s="36"/>
      <c r="M142" s="45"/>
      <c r="N142" s="46"/>
      <c r="O142" s="46"/>
      <c r="P142" s="45"/>
      <c r="Q142" s="46"/>
      <c r="R142" s="46"/>
    </row>
    <row r="143" spans="1:18" s="44" customFormat="1" ht="12" thickBot="1" x14ac:dyDescent="0.25">
      <c r="A143" s="14" t="s">
        <v>12</v>
      </c>
      <c r="B143" s="14" t="s">
        <v>50</v>
      </c>
      <c r="C143" s="36"/>
      <c r="D143" s="36"/>
      <c r="E143" s="36"/>
      <c r="F143" s="36"/>
      <c r="G143" s="36"/>
      <c r="H143" s="36"/>
      <c r="I143" s="36"/>
      <c r="J143" s="36"/>
      <c r="K143" s="36"/>
      <c r="L143" s="36"/>
      <c r="M143" s="43"/>
      <c r="P143" s="43"/>
    </row>
    <row r="144" spans="1:18" s="44" customFormat="1" ht="12" thickTop="1" x14ac:dyDescent="0.2">
      <c r="A144" s="38" t="s">
        <v>13</v>
      </c>
      <c r="B144" s="38" t="s">
        <v>22</v>
      </c>
      <c r="C144" s="39"/>
      <c r="D144" s="39"/>
      <c r="E144" s="39"/>
      <c r="F144" s="39"/>
      <c r="G144" s="39"/>
      <c r="H144" s="39"/>
      <c r="I144" s="39"/>
      <c r="J144" s="39"/>
      <c r="K144" s="39"/>
      <c r="L144" s="39"/>
      <c r="M144" s="40"/>
      <c r="N144" s="41"/>
      <c r="O144" s="41"/>
      <c r="P144" s="40"/>
      <c r="Q144" s="41"/>
      <c r="R144" s="41"/>
    </row>
    <row r="145" spans="1:18" s="44" customFormat="1" x14ac:dyDescent="0.2">
      <c r="A145" s="14" t="s">
        <v>13</v>
      </c>
      <c r="B145" s="14" t="s">
        <v>23</v>
      </c>
      <c r="C145" s="36"/>
      <c r="D145" s="36"/>
      <c r="E145" s="36"/>
      <c r="F145" s="36"/>
      <c r="G145" s="36"/>
      <c r="H145" s="36"/>
      <c r="I145" s="36"/>
      <c r="J145" s="36"/>
      <c r="K145" s="36"/>
      <c r="L145" s="36"/>
      <c r="M145" s="43"/>
      <c r="P145" s="43"/>
    </row>
    <row r="146" spans="1:18" s="44" customFormat="1" x14ac:dyDescent="0.2">
      <c r="A146" s="14" t="s">
        <v>13</v>
      </c>
      <c r="B146" s="14" t="s">
        <v>21</v>
      </c>
      <c r="C146" s="36"/>
      <c r="D146" s="36"/>
      <c r="E146" s="36"/>
      <c r="F146" s="36"/>
      <c r="G146" s="36"/>
      <c r="H146" s="36"/>
      <c r="I146" s="36"/>
      <c r="J146" s="36"/>
      <c r="K146" s="36"/>
      <c r="L146" s="36"/>
      <c r="M146" s="45"/>
      <c r="N146" s="46"/>
      <c r="O146" s="46"/>
      <c r="P146" s="45"/>
      <c r="Q146" s="46"/>
      <c r="R146" s="46"/>
    </row>
    <row r="147" spans="1:18" s="44" customFormat="1" x14ac:dyDescent="0.2">
      <c r="A147" s="14" t="s">
        <v>13</v>
      </c>
      <c r="B147" s="14" t="s">
        <v>152</v>
      </c>
      <c r="C147" s="36"/>
      <c r="D147" s="36"/>
      <c r="E147" s="36"/>
      <c r="F147" s="36"/>
      <c r="G147" s="36"/>
      <c r="H147" s="36"/>
      <c r="I147" s="36"/>
      <c r="J147" s="36"/>
      <c r="K147" s="36"/>
      <c r="L147" s="36"/>
      <c r="M147" s="43"/>
      <c r="P147" s="43"/>
    </row>
    <row r="148" spans="1:18" s="44" customFormat="1" x14ac:dyDescent="0.2">
      <c r="A148" s="14" t="s">
        <v>13</v>
      </c>
      <c r="B148" s="14" t="s">
        <v>151</v>
      </c>
      <c r="C148" s="36"/>
      <c r="D148" s="36"/>
      <c r="E148" s="36"/>
      <c r="F148" s="36"/>
      <c r="G148" s="36"/>
      <c r="H148" s="36"/>
      <c r="I148" s="36"/>
      <c r="J148" s="36"/>
      <c r="K148" s="36"/>
      <c r="L148" s="36"/>
      <c r="M148" s="45"/>
      <c r="N148" s="46"/>
      <c r="O148" s="46"/>
      <c r="P148" s="45"/>
      <c r="Q148" s="46"/>
      <c r="R148" s="46"/>
    </row>
    <row r="149" spans="1:18" s="44" customFormat="1" x14ac:dyDescent="0.2">
      <c r="A149" s="14" t="s">
        <v>13</v>
      </c>
      <c r="B149" s="14" t="s">
        <v>206</v>
      </c>
      <c r="C149" s="36"/>
      <c r="D149" s="36"/>
      <c r="E149" s="36"/>
      <c r="F149" s="36"/>
      <c r="G149" s="36"/>
      <c r="H149" s="36"/>
      <c r="I149" s="36"/>
      <c r="J149" s="36"/>
      <c r="K149" s="36"/>
      <c r="L149" s="36"/>
      <c r="M149" s="43"/>
      <c r="P149" s="43"/>
    </row>
    <row r="150" spans="1:18" s="44" customFormat="1" x14ac:dyDescent="0.2">
      <c r="A150" s="14" t="s">
        <v>13</v>
      </c>
      <c r="B150" s="14" t="s">
        <v>24</v>
      </c>
      <c r="C150" s="36"/>
      <c r="D150" s="36"/>
      <c r="E150" s="36"/>
      <c r="F150" s="36"/>
      <c r="G150" s="36"/>
      <c r="H150" s="36"/>
      <c r="I150" s="36"/>
      <c r="J150" s="36"/>
      <c r="K150" s="36"/>
      <c r="L150" s="36"/>
      <c r="M150" s="45"/>
      <c r="N150" s="46"/>
      <c r="O150" s="46"/>
      <c r="P150" s="45"/>
      <c r="Q150" s="46"/>
      <c r="R150" s="46"/>
    </row>
    <row r="151" spans="1:18" s="44" customFormat="1" x14ac:dyDescent="0.2">
      <c r="A151" s="14" t="s">
        <v>13</v>
      </c>
      <c r="B151" s="14" t="s">
        <v>207</v>
      </c>
      <c r="C151" s="36"/>
      <c r="D151" s="36"/>
      <c r="E151" s="36"/>
      <c r="F151" s="36"/>
      <c r="G151" s="36"/>
      <c r="H151" s="36"/>
      <c r="I151" s="36"/>
      <c r="J151" s="36"/>
      <c r="K151" s="36"/>
      <c r="L151" s="36"/>
      <c r="M151" s="43"/>
      <c r="P151" s="43"/>
    </row>
    <row r="152" spans="1:18" s="44" customFormat="1" x14ac:dyDescent="0.2">
      <c r="A152" s="14" t="s">
        <v>13</v>
      </c>
      <c r="B152" s="14" t="s">
        <v>26</v>
      </c>
      <c r="C152" s="36"/>
      <c r="D152" s="36"/>
      <c r="E152" s="36"/>
      <c r="F152" s="36"/>
      <c r="G152" s="36"/>
      <c r="H152" s="36"/>
      <c r="I152" s="36"/>
      <c r="J152" s="36"/>
      <c r="K152" s="36"/>
      <c r="L152" s="36"/>
      <c r="M152" s="45"/>
      <c r="N152" s="46"/>
      <c r="O152" s="46"/>
      <c r="P152" s="45"/>
      <c r="Q152" s="46"/>
      <c r="R152" s="46"/>
    </row>
    <row r="153" spans="1:18" s="44" customFormat="1" ht="12" thickBot="1" x14ac:dyDescent="0.25">
      <c r="A153" s="14" t="s">
        <v>13</v>
      </c>
      <c r="B153" s="14" t="s">
        <v>50</v>
      </c>
      <c r="C153" s="36"/>
      <c r="D153" s="36"/>
      <c r="E153" s="36"/>
      <c r="F153" s="36"/>
      <c r="G153" s="36"/>
      <c r="H153" s="36"/>
      <c r="I153" s="36"/>
      <c r="J153" s="36"/>
      <c r="K153" s="36"/>
      <c r="L153" s="36"/>
      <c r="M153" s="43"/>
      <c r="P153" s="43"/>
    </row>
    <row r="154" spans="1:18" s="44" customFormat="1" ht="12" thickTop="1" x14ac:dyDescent="0.2">
      <c r="A154" s="38" t="s">
        <v>14</v>
      </c>
      <c r="B154" s="38" t="s">
        <v>22</v>
      </c>
      <c r="C154" s="39" t="s">
        <v>218</v>
      </c>
      <c r="D154" s="39"/>
      <c r="E154" s="39"/>
      <c r="F154" s="39"/>
      <c r="G154" s="39"/>
      <c r="H154" s="39"/>
      <c r="I154" s="39"/>
      <c r="J154" s="39"/>
      <c r="K154" s="39"/>
      <c r="L154" s="39"/>
      <c r="M154" s="40"/>
      <c r="N154" s="41"/>
      <c r="O154" s="41"/>
      <c r="P154" s="40"/>
      <c r="Q154" s="41"/>
      <c r="R154" s="41"/>
    </row>
    <row r="155" spans="1:18" s="44" customFormat="1" x14ac:dyDescent="0.2">
      <c r="A155" s="14" t="s">
        <v>14</v>
      </c>
      <c r="B155" s="14" t="s">
        <v>23</v>
      </c>
      <c r="C155" s="36">
        <v>1</v>
      </c>
      <c r="D155" s="36">
        <v>2</v>
      </c>
      <c r="E155" s="36"/>
      <c r="F155" s="36"/>
      <c r="G155" s="36"/>
      <c r="H155" s="36"/>
      <c r="I155" s="36"/>
      <c r="J155" s="36"/>
      <c r="K155" s="36"/>
      <c r="L155" s="36"/>
      <c r="M155" s="43"/>
      <c r="P155" s="43"/>
    </row>
    <row r="156" spans="1:18" s="44" customFormat="1" x14ac:dyDescent="0.2">
      <c r="A156" s="14" t="s">
        <v>14</v>
      </c>
      <c r="B156" s="14" t="s">
        <v>21</v>
      </c>
      <c r="C156" s="36"/>
      <c r="D156" s="36"/>
      <c r="E156" s="36"/>
      <c r="F156" s="36"/>
      <c r="G156" s="36"/>
      <c r="H156" s="36"/>
      <c r="I156" s="36"/>
      <c r="J156" s="36"/>
      <c r="K156" s="36"/>
      <c r="L156" s="36"/>
      <c r="M156" s="45"/>
      <c r="N156" s="46"/>
      <c r="O156" s="46"/>
      <c r="P156" s="45"/>
      <c r="Q156" s="46"/>
      <c r="R156" s="46"/>
    </row>
    <row r="157" spans="1:18" s="44" customFormat="1" x14ac:dyDescent="0.2">
      <c r="A157" s="14" t="s">
        <v>14</v>
      </c>
      <c r="B157" s="14" t="s">
        <v>152</v>
      </c>
      <c r="C157" s="36"/>
      <c r="D157" s="36"/>
      <c r="E157" s="36"/>
      <c r="F157" s="36"/>
      <c r="G157" s="36"/>
      <c r="H157" s="36"/>
      <c r="I157" s="36"/>
      <c r="J157" s="36"/>
      <c r="K157" s="36"/>
      <c r="L157" s="36"/>
      <c r="M157" s="43"/>
      <c r="P157" s="43"/>
    </row>
    <row r="158" spans="1:18" s="44" customFormat="1" x14ac:dyDescent="0.2">
      <c r="A158" s="14" t="s">
        <v>14</v>
      </c>
      <c r="B158" s="14" t="s">
        <v>151</v>
      </c>
      <c r="C158" s="36"/>
      <c r="D158" s="36"/>
      <c r="E158" s="36"/>
      <c r="F158" s="36"/>
      <c r="G158" s="36"/>
      <c r="H158" s="36"/>
      <c r="I158" s="36"/>
      <c r="J158" s="36"/>
      <c r="K158" s="36"/>
      <c r="L158" s="36"/>
      <c r="M158" s="45"/>
      <c r="N158" s="46"/>
      <c r="O158" s="46"/>
      <c r="P158" s="45"/>
      <c r="Q158" s="46"/>
      <c r="R158" s="46"/>
    </row>
    <row r="159" spans="1:18" s="44" customFormat="1" x14ac:dyDescent="0.2">
      <c r="A159" s="14" t="s">
        <v>14</v>
      </c>
      <c r="B159" s="14" t="s">
        <v>206</v>
      </c>
      <c r="C159" s="36"/>
      <c r="D159" s="36"/>
      <c r="E159" s="36"/>
      <c r="F159" s="36"/>
      <c r="G159" s="36"/>
      <c r="H159" s="36"/>
      <c r="I159" s="36"/>
      <c r="J159" s="36"/>
      <c r="K159" s="36"/>
      <c r="L159" s="36"/>
      <c r="M159" s="43"/>
      <c r="P159" s="43"/>
    </row>
    <row r="160" spans="1:18" s="44" customFormat="1" x14ac:dyDescent="0.2">
      <c r="A160" s="14" t="s">
        <v>14</v>
      </c>
      <c r="B160" s="14" t="s">
        <v>24</v>
      </c>
      <c r="C160" s="36"/>
      <c r="D160" s="36"/>
      <c r="E160" s="36"/>
      <c r="F160" s="36"/>
      <c r="G160" s="36"/>
      <c r="H160" s="36"/>
      <c r="I160" s="36"/>
      <c r="J160" s="36"/>
      <c r="K160" s="36"/>
      <c r="L160" s="36"/>
      <c r="M160" s="45"/>
      <c r="N160" s="46"/>
      <c r="O160" s="46"/>
      <c r="P160" s="45"/>
      <c r="Q160" s="46"/>
      <c r="R160" s="46"/>
    </row>
    <row r="161" spans="1:18" s="44" customFormat="1" x14ac:dyDescent="0.2">
      <c r="A161" s="14" t="s">
        <v>14</v>
      </c>
      <c r="B161" s="14" t="s">
        <v>207</v>
      </c>
      <c r="C161" s="36" t="s">
        <v>278</v>
      </c>
      <c r="D161" s="36" t="s">
        <v>243</v>
      </c>
      <c r="E161" s="36"/>
      <c r="F161" s="36"/>
      <c r="G161" s="36"/>
      <c r="H161" s="36"/>
      <c r="I161" s="36"/>
      <c r="J161" s="36"/>
      <c r="K161" s="36"/>
      <c r="L161" s="36"/>
      <c r="M161" s="43"/>
      <c r="P161" s="43"/>
    </row>
    <row r="162" spans="1:18" s="44" customFormat="1" x14ac:dyDescent="0.2">
      <c r="A162" s="14" t="s">
        <v>14</v>
      </c>
      <c r="B162" s="14" t="s">
        <v>26</v>
      </c>
      <c r="C162" s="36"/>
      <c r="D162" s="36"/>
      <c r="E162" s="36"/>
      <c r="F162" s="36"/>
      <c r="G162" s="36"/>
      <c r="H162" s="36"/>
      <c r="I162" s="36"/>
      <c r="J162" s="36"/>
      <c r="K162" s="36"/>
      <c r="L162" s="36"/>
      <c r="M162" s="45"/>
      <c r="N162" s="46"/>
      <c r="O162" s="46"/>
      <c r="P162" s="45"/>
      <c r="Q162" s="46"/>
      <c r="R162" s="46"/>
    </row>
    <row r="163" spans="1:18" s="44" customFormat="1" ht="12" thickBot="1" x14ac:dyDescent="0.25">
      <c r="A163" s="14" t="s">
        <v>14</v>
      </c>
      <c r="B163" s="14" t="s">
        <v>50</v>
      </c>
      <c r="C163" s="36"/>
      <c r="D163" s="36"/>
      <c r="E163" s="36"/>
      <c r="F163" s="36"/>
      <c r="G163" s="36"/>
      <c r="H163" s="36"/>
      <c r="I163" s="36"/>
      <c r="J163" s="36"/>
      <c r="K163" s="36"/>
      <c r="L163" s="36"/>
      <c r="M163" s="43"/>
      <c r="P163" s="43"/>
    </row>
    <row r="164" spans="1:18" s="44" customFormat="1" ht="12" thickTop="1" x14ac:dyDescent="0.2">
      <c r="A164" s="38" t="s">
        <v>15</v>
      </c>
      <c r="B164" s="38" t="s">
        <v>22</v>
      </c>
      <c r="C164" s="39" t="s">
        <v>218</v>
      </c>
      <c r="D164" s="39"/>
      <c r="E164" s="39"/>
      <c r="F164" s="39"/>
      <c r="G164" s="39"/>
      <c r="H164" s="39"/>
      <c r="I164" s="39"/>
      <c r="J164" s="39"/>
      <c r="K164" s="39"/>
      <c r="L164" s="39"/>
      <c r="M164" s="40"/>
      <c r="N164" s="41"/>
      <c r="O164" s="41"/>
      <c r="P164" s="40"/>
      <c r="Q164" s="41"/>
      <c r="R164" s="41"/>
    </row>
    <row r="165" spans="1:18" s="44" customFormat="1" x14ac:dyDescent="0.2">
      <c r="A165" s="14" t="s">
        <v>15</v>
      </c>
      <c r="B165" s="14" t="s">
        <v>23</v>
      </c>
      <c r="C165" s="36" t="s">
        <v>230</v>
      </c>
      <c r="D165" s="36" t="s">
        <v>228</v>
      </c>
      <c r="E165" s="36"/>
      <c r="F165" s="36"/>
      <c r="G165" s="36"/>
      <c r="H165" s="36"/>
      <c r="I165" s="36"/>
      <c r="J165" s="36"/>
      <c r="K165" s="36"/>
      <c r="L165" s="36"/>
      <c r="M165" s="43"/>
      <c r="P165" s="43"/>
    </row>
    <row r="166" spans="1:18" s="44" customFormat="1" x14ac:dyDescent="0.2">
      <c r="A166" s="14" t="s">
        <v>15</v>
      </c>
      <c r="B166" s="14" t="s">
        <v>21</v>
      </c>
      <c r="C166" s="36"/>
      <c r="D166" s="36"/>
      <c r="E166" s="36"/>
      <c r="F166" s="36"/>
      <c r="G166" s="36"/>
      <c r="H166" s="36"/>
      <c r="I166" s="36"/>
      <c r="J166" s="36"/>
      <c r="K166" s="36"/>
      <c r="L166" s="36"/>
      <c r="M166" s="45"/>
      <c r="N166" s="46"/>
      <c r="O166" s="46"/>
      <c r="P166" s="45"/>
      <c r="Q166" s="46"/>
      <c r="R166" s="46"/>
    </row>
    <row r="167" spans="1:18" s="44" customFormat="1" x14ac:dyDescent="0.2">
      <c r="A167" s="14" t="s">
        <v>15</v>
      </c>
      <c r="B167" s="14" t="s">
        <v>152</v>
      </c>
      <c r="C167" s="36"/>
      <c r="D167" s="36"/>
      <c r="E167" s="36"/>
      <c r="F167" s="36"/>
      <c r="G167" s="36"/>
      <c r="H167" s="36"/>
      <c r="I167" s="36"/>
      <c r="J167" s="36"/>
      <c r="K167" s="36"/>
      <c r="L167" s="36"/>
      <c r="M167" s="43"/>
      <c r="P167" s="43"/>
    </row>
    <row r="168" spans="1:18" s="44" customFormat="1" x14ac:dyDescent="0.2">
      <c r="A168" s="14" t="s">
        <v>15</v>
      </c>
      <c r="B168" s="14" t="s">
        <v>151</v>
      </c>
      <c r="C168" s="36"/>
      <c r="D168" s="36"/>
      <c r="E168" s="36"/>
      <c r="F168" s="36"/>
      <c r="G168" s="36"/>
      <c r="H168" s="36"/>
      <c r="I168" s="36"/>
      <c r="J168" s="36"/>
      <c r="K168" s="36"/>
      <c r="L168" s="36"/>
      <c r="M168" s="45"/>
      <c r="N168" s="46"/>
      <c r="O168" s="46"/>
      <c r="P168" s="45"/>
      <c r="Q168" s="46"/>
      <c r="R168" s="46"/>
    </row>
    <row r="169" spans="1:18" s="44" customFormat="1" x14ac:dyDescent="0.2">
      <c r="A169" s="14" t="s">
        <v>15</v>
      </c>
      <c r="B169" s="14" t="s">
        <v>206</v>
      </c>
      <c r="C169" s="36"/>
      <c r="D169" s="36"/>
      <c r="E169" s="36"/>
      <c r="F169" s="36"/>
      <c r="G169" s="36"/>
      <c r="H169" s="36"/>
      <c r="I169" s="36"/>
      <c r="J169" s="36"/>
      <c r="K169" s="36"/>
      <c r="L169" s="36"/>
      <c r="M169" s="43"/>
      <c r="P169" s="43"/>
    </row>
    <row r="170" spans="1:18" s="44" customFormat="1" x14ac:dyDescent="0.2">
      <c r="A170" s="14" t="s">
        <v>15</v>
      </c>
      <c r="B170" s="14" t="s">
        <v>24</v>
      </c>
      <c r="C170" s="36"/>
      <c r="D170" s="36"/>
      <c r="E170" s="36"/>
      <c r="F170" s="36"/>
      <c r="G170" s="36"/>
      <c r="H170" s="36"/>
      <c r="I170" s="36"/>
      <c r="J170" s="36"/>
      <c r="K170" s="36"/>
      <c r="L170" s="36"/>
      <c r="M170" s="45"/>
      <c r="N170" s="46"/>
      <c r="O170" s="46"/>
      <c r="P170" s="45"/>
      <c r="Q170" s="46"/>
      <c r="R170" s="46"/>
    </row>
    <row r="171" spans="1:18" s="44" customFormat="1" x14ac:dyDescent="0.2">
      <c r="A171" s="14" t="s">
        <v>15</v>
      </c>
      <c r="B171" s="14" t="s">
        <v>207</v>
      </c>
      <c r="C171" s="36"/>
      <c r="D171" s="36"/>
      <c r="E171" s="36"/>
      <c r="F171" s="36"/>
      <c r="G171" s="36"/>
      <c r="H171" s="36"/>
      <c r="I171" s="36"/>
      <c r="J171" s="36"/>
      <c r="K171" s="36"/>
      <c r="L171" s="36"/>
      <c r="M171" s="43"/>
      <c r="P171" s="43"/>
    </row>
    <row r="172" spans="1:18" s="44" customFormat="1" x14ac:dyDescent="0.2">
      <c r="A172" s="14" t="s">
        <v>15</v>
      </c>
      <c r="B172" s="14" t="s">
        <v>26</v>
      </c>
      <c r="C172" s="36"/>
      <c r="D172" s="36"/>
      <c r="E172" s="36"/>
      <c r="F172" s="36"/>
      <c r="G172" s="36"/>
      <c r="H172" s="36"/>
      <c r="I172" s="36"/>
      <c r="J172" s="36"/>
      <c r="K172" s="36"/>
      <c r="L172" s="36"/>
      <c r="M172" s="45"/>
      <c r="N172" s="46"/>
      <c r="O172" s="46"/>
      <c r="P172" s="45"/>
      <c r="Q172" s="46"/>
      <c r="R172" s="46"/>
    </row>
    <row r="173" spans="1:18" s="44" customFormat="1" ht="12" thickBot="1" x14ac:dyDescent="0.25">
      <c r="A173" s="14" t="s">
        <v>15</v>
      </c>
      <c r="B173" s="14" t="s">
        <v>50</v>
      </c>
      <c r="C173" s="36"/>
      <c r="D173" s="36"/>
      <c r="E173" s="36"/>
      <c r="F173" s="36"/>
      <c r="G173" s="36"/>
      <c r="H173" s="36"/>
      <c r="I173" s="36"/>
      <c r="J173" s="36"/>
      <c r="K173" s="36"/>
      <c r="L173" s="36"/>
      <c r="M173" s="43"/>
      <c r="P173" s="43"/>
    </row>
    <row r="174" spans="1:18" s="44" customFormat="1" ht="12" thickTop="1" x14ac:dyDescent="0.2">
      <c r="A174" s="38" t="s">
        <v>16</v>
      </c>
      <c r="B174" s="38" t="s">
        <v>22</v>
      </c>
      <c r="C174" s="39"/>
      <c r="D174" s="39"/>
      <c r="E174" s="39"/>
      <c r="F174" s="39"/>
      <c r="G174" s="39"/>
      <c r="H174" s="39"/>
      <c r="I174" s="39"/>
      <c r="J174" s="39"/>
      <c r="K174" s="39"/>
      <c r="L174" s="39"/>
      <c r="M174" s="40"/>
      <c r="N174" s="41"/>
      <c r="O174" s="41"/>
      <c r="P174" s="40"/>
      <c r="Q174" s="41"/>
      <c r="R174" s="41"/>
    </row>
    <row r="175" spans="1:18" s="44" customFormat="1" x14ac:dyDescent="0.2">
      <c r="A175" s="14" t="s">
        <v>16</v>
      </c>
      <c r="B175" s="14" t="s">
        <v>23</v>
      </c>
      <c r="C175" s="36" t="s">
        <v>196</v>
      </c>
      <c r="D175" s="36" t="s">
        <v>197</v>
      </c>
      <c r="E175" s="36"/>
      <c r="F175" s="36"/>
      <c r="G175" s="36"/>
      <c r="H175" s="36"/>
      <c r="I175" s="36"/>
      <c r="J175" s="36"/>
      <c r="K175" s="36"/>
      <c r="L175" s="36"/>
      <c r="M175" s="43"/>
      <c r="P175" s="43"/>
    </row>
    <row r="176" spans="1:18" s="44" customFormat="1" x14ac:dyDescent="0.2">
      <c r="A176" s="14" t="s">
        <v>16</v>
      </c>
      <c r="B176" s="14" t="s">
        <v>21</v>
      </c>
      <c r="C176" s="36" t="s">
        <v>279</v>
      </c>
      <c r="D176" s="36" t="s">
        <v>265</v>
      </c>
      <c r="E176" s="36" t="s">
        <v>280</v>
      </c>
      <c r="F176" s="36" t="s">
        <v>281</v>
      </c>
      <c r="G176" s="36" t="s">
        <v>282</v>
      </c>
      <c r="H176" s="36" t="s">
        <v>283</v>
      </c>
      <c r="I176" s="36" t="s">
        <v>284</v>
      </c>
      <c r="J176" s="36" t="s">
        <v>285</v>
      </c>
      <c r="K176" s="36" t="s">
        <v>286</v>
      </c>
      <c r="L176" s="36" t="s">
        <v>287</v>
      </c>
      <c r="M176" s="45" t="s">
        <v>288</v>
      </c>
      <c r="N176" s="46" t="s">
        <v>289</v>
      </c>
      <c r="O176" s="46" t="s">
        <v>290</v>
      </c>
      <c r="P176" s="45" t="s">
        <v>291</v>
      </c>
      <c r="Q176" s="46" t="s">
        <v>292</v>
      </c>
      <c r="R176" s="46"/>
    </row>
    <row r="177" spans="1:18" s="44" customFormat="1" x14ac:dyDescent="0.2">
      <c r="A177" s="14" t="s">
        <v>16</v>
      </c>
      <c r="B177" s="14" t="s">
        <v>152</v>
      </c>
      <c r="C177" s="36"/>
      <c r="D177" s="36"/>
      <c r="E177" s="36"/>
      <c r="F177" s="36"/>
      <c r="G177" s="36"/>
      <c r="H177" s="36"/>
      <c r="I177" s="36"/>
      <c r="J177" s="36"/>
      <c r="K177" s="36"/>
      <c r="L177" s="36"/>
      <c r="M177" s="43"/>
      <c r="P177" s="43"/>
    </row>
    <row r="178" spans="1:18" s="44" customFormat="1" x14ac:dyDescent="0.2">
      <c r="A178" s="14" t="s">
        <v>16</v>
      </c>
      <c r="B178" s="14" t="s">
        <v>151</v>
      </c>
      <c r="C178" s="36"/>
      <c r="D178" s="36"/>
      <c r="E178" s="36"/>
      <c r="F178" s="36"/>
      <c r="G178" s="36"/>
      <c r="H178" s="36"/>
      <c r="I178" s="36"/>
      <c r="J178" s="36"/>
      <c r="K178" s="36"/>
      <c r="L178" s="36"/>
      <c r="M178" s="45"/>
      <c r="N178" s="46"/>
      <c r="O178" s="46"/>
      <c r="P178" s="45"/>
      <c r="Q178" s="46"/>
      <c r="R178" s="46"/>
    </row>
    <row r="179" spans="1:18" s="44" customFormat="1" x14ac:dyDescent="0.2">
      <c r="A179" s="14" t="s">
        <v>16</v>
      </c>
      <c r="B179" s="14" t="s">
        <v>206</v>
      </c>
      <c r="C179" s="36" t="s">
        <v>217</v>
      </c>
      <c r="D179" s="36"/>
      <c r="E179" s="36"/>
      <c r="F179" s="36"/>
      <c r="G179" s="36"/>
      <c r="H179" s="36"/>
      <c r="I179" s="36"/>
      <c r="J179" s="36"/>
      <c r="K179" s="36"/>
      <c r="L179" s="36"/>
      <c r="M179" s="43"/>
      <c r="P179" s="43"/>
    </row>
    <row r="180" spans="1:18" s="44" customFormat="1" x14ac:dyDescent="0.2">
      <c r="A180" s="14" t="s">
        <v>16</v>
      </c>
      <c r="B180" s="14" t="s">
        <v>24</v>
      </c>
      <c r="C180" s="36"/>
      <c r="D180" s="36"/>
      <c r="E180" s="36"/>
      <c r="F180" s="36"/>
      <c r="G180" s="36"/>
      <c r="H180" s="36"/>
      <c r="I180" s="36"/>
      <c r="J180" s="36"/>
      <c r="K180" s="36"/>
      <c r="L180" s="36"/>
      <c r="M180" s="45"/>
      <c r="N180" s="46"/>
      <c r="O180" s="46"/>
      <c r="P180" s="45"/>
      <c r="Q180" s="46"/>
      <c r="R180" s="46"/>
    </row>
    <row r="181" spans="1:18" s="44" customFormat="1" x14ac:dyDescent="0.2">
      <c r="A181" s="14" t="s">
        <v>16</v>
      </c>
      <c r="B181" s="14" t="s">
        <v>207</v>
      </c>
      <c r="C181" s="36"/>
      <c r="D181" s="36"/>
      <c r="E181" s="36"/>
      <c r="F181" s="36"/>
      <c r="G181" s="36"/>
      <c r="H181" s="36"/>
      <c r="I181" s="36"/>
      <c r="J181" s="36"/>
      <c r="K181" s="36"/>
      <c r="L181" s="36"/>
      <c r="M181" s="43"/>
      <c r="P181" s="43"/>
    </row>
    <row r="182" spans="1:18" s="44" customFormat="1" x14ac:dyDescent="0.2">
      <c r="A182" s="14" t="s">
        <v>16</v>
      </c>
      <c r="B182" s="14" t="s">
        <v>26</v>
      </c>
      <c r="C182" s="36"/>
      <c r="D182" s="36"/>
      <c r="E182" s="36"/>
      <c r="F182" s="36"/>
      <c r="G182" s="36"/>
      <c r="H182" s="36"/>
      <c r="I182" s="36"/>
      <c r="J182" s="36"/>
      <c r="K182" s="36"/>
      <c r="L182" s="36"/>
      <c r="M182" s="45"/>
      <c r="N182" s="46"/>
      <c r="O182" s="46"/>
      <c r="P182" s="45"/>
      <c r="Q182" s="46"/>
      <c r="R182" s="46"/>
    </row>
    <row r="183" spans="1:18" s="44" customFormat="1" ht="12" thickBot="1" x14ac:dyDescent="0.25">
      <c r="A183" s="14" t="s">
        <v>16</v>
      </c>
      <c r="B183" s="14" t="s">
        <v>50</v>
      </c>
      <c r="C183" s="36"/>
      <c r="D183" s="36"/>
      <c r="E183" s="36"/>
      <c r="F183" s="36"/>
      <c r="G183" s="36"/>
      <c r="H183" s="36"/>
      <c r="I183" s="36"/>
      <c r="J183" s="36"/>
      <c r="K183" s="36"/>
      <c r="L183" s="36"/>
      <c r="M183" s="43"/>
      <c r="P183" s="43"/>
    </row>
    <row r="184" spans="1:18" s="44" customFormat="1" ht="12" thickTop="1" x14ac:dyDescent="0.2">
      <c r="A184" s="38" t="s">
        <v>17</v>
      </c>
      <c r="B184" s="38" t="s">
        <v>22</v>
      </c>
      <c r="C184" s="39" t="s">
        <v>219</v>
      </c>
      <c r="D184" s="39"/>
      <c r="E184" s="39"/>
      <c r="F184" s="39"/>
      <c r="G184" s="39"/>
      <c r="H184" s="39"/>
      <c r="I184" s="39"/>
      <c r="J184" s="39"/>
      <c r="K184" s="39"/>
      <c r="L184" s="39"/>
      <c r="M184" s="40"/>
      <c r="N184" s="41"/>
      <c r="O184" s="41"/>
      <c r="P184" s="40"/>
      <c r="Q184" s="41"/>
      <c r="R184" s="41"/>
    </row>
    <row r="185" spans="1:18" s="44" customFormat="1" x14ac:dyDescent="0.2">
      <c r="A185" s="14" t="s">
        <v>17</v>
      </c>
      <c r="B185" s="14" t="s">
        <v>23</v>
      </c>
      <c r="C185" s="36" t="s">
        <v>230</v>
      </c>
      <c r="D185" s="36" t="s">
        <v>228</v>
      </c>
      <c r="E185" s="36" t="s">
        <v>250</v>
      </c>
      <c r="F185" s="36"/>
      <c r="G185" s="36"/>
      <c r="H185" s="36"/>
      <c r="I185" s="36"/>
      <c r="J185" s="36"/>
      <c r="K185" s="36"/>
      <c r="L185" s="36"/>
      <c r="M185" s="43"/>
      <c r="P185" s="43"/>
    </row>
    <row r="186" spans="1:18" s="44" customFormat="1" x14ac:dyDescent="0.2">
      <c r="A186" s="14" t="s">
        <v>17</v>
      </c>
      <c r="B186" s="14" t="s">
        <v>21</v>
      </c>
      <c r="C186" s="36"/>
      <c r="D186" s="36"/>
      <c r="E186" s="36"/>
      <c r="F186" s="36"/>
      <c r="G186" s="36"/>
      <c r="H186" s="36"/>
      <c r="I186" s="36"/>
      <c r="J186" s="36"/>
      <c r="K186" s="36"/>
      <c r="L186" s="36"/>
      <c r="M186" s="45"/>
      <c r="N186" s="46"/>
      <c r="O186" s="46"/>
      <c r="P186" s="45"/>
      <c r="Q186" s="46"/>
      <c r="R186" s="46"/>
    </row>
    <row r="187" spans="1:18" s="44" customFormat="1" x14ac:dyDescent="0.2">
      <c r="A187" s="14" t="s">
        <v>17</v>
      </c>
      <c r="B187" s="14" t="s">
        <v>152</v>
      </c>
      <c r="C187" s="36"/>
      <c r="D187" s="36"/>
      <c r="E187" s="36"/>
      <c r="F187" s="36"/>
      <c r="G187" s="36"/>
      <c r="H187" s="36"/>
      <c r="I187" s="36"/>
      <c r="J187" s="36"/>
      <c r="K187" s="36"/>
      <c r="L187" s="36"/>
      <c r="M187" s="43"/>
      <c r="P187" s="43"/>
    </row>
    <row r="188" spans="1:18" s="44" customFormat="1" x14ac:dyDescent="0.2">
      <c r="A188" s="14" t="s">
        <v>17</v>
      </c>
      <c r="B188" s="14" t="s">
        <v>151</v>
      </c>
      <c r="C188" s="36"/>
      <c r="D188" s="36"/>
      <c r="E188" s="36"/>
      <c r="F188" s="36"/>
      <c r="G188" s="36"/>
      <c r="H188" s="36"/>
      <c r="I188" s="36"/>
      <c r="J188" s="36"/>
      <c r="K188" s="36"/>
      <c r="L188" s="36"/>
      <c r="M188" s="45"/>
      <c r="N188" s="46"/>
      <c r="O188" s="46"/>
      <c r="P188" s="45"/>
      <c r="Q188" s="46"/>
      <c r="R188" s="46"/>
    </row>
    <row r="189" spans="1:18" s="44" customFormat="1" x14ac:dyDescent="0.2">
      <c r="A189" s="14" t="s">
        <v>17</v>
      </c>
      <c r="B189" s="14" t="s">
        <v>206</v>
      </c>
      <c r="C189" s="36"/>
      <c r="D189" s="36"/>
      <c r="E189" s="36"/>
      <c r="F189" s="36"/>
      <c r="G189" s="36"/>
      <c r="H189" s="36"/>
      <c r="I189" s="36"/>
      <c r="J189" s="36"/>
      <c r="K189" s="36"/>
      <c r="L189" s="36"/>
      <c r="M189" s="43"/>
      <c r="P189" s="43"/>
    </row>
    <row r="190" spans="1:18" s="44" customFormat="1" x14ac:dyDescent="0.2">
      <c r="A190" s="14" t="s">
        <v>17</v>
      </c>
      <c r="B190" s="14" t="s">
        <v>24</v>
      </c>
      <c r="C190" s="36"/>
      <c r="D190" s="36"/>
      <c r="E190" s="36"/>
      <c r="F190" s="36"/>
      <c r="G190" s="36"/>
      <c r="H190" s="36"/>
      <c r="I190" s="36"/>
      <c r="J190" s="36"/>
      <c r="K190" s="36"/>
      <c r="L190" s="36"/>
      <c r="M190" s="45"/>
      <c r="N190" s="46"/>
      <c r="O190" s="46"/>
      <c r="P190" s="45"/>
      <c r="Q190" s="46"/>
      <c r="R190" s="46"/>
    </row>
    <row r="191" spans="1:18" s="44" customFormat="1" x14ac:dyDescent="0.2">
      <c r="A191" s="14" t="s">
        <v>17</v>
      </c>
      <c r="B191" s="14" t="s">
        <v>207</v>
      </c>
      <c r="C191" s="36"/>
      <c r="D191" s="36"/>
      <c r="E191" s="36"/>
      <c r="F191" s="36"/>
      <c r="G191" s="36"/>
      <c r="H191" s="36"/>
      <c r="I191" s="36"/>
      <c r="J191" s="36"/>
      <c r="K191" s="36"/>
      <c r="L191" s="36"/>
      <c r="M191" s="43"/>
      <c r="P191" s="43"/>
    </row>
    <row r="192" spans="1:18" s="44" customFormat="1" x14ac:dyDescent="0.2">
      <c r="A192" s="14" t="s">
        <v>17</v>
      </c>
      <c r="B192" s="14" t="s">
        <v>26</v>
      </c>
      <c r="C192" s="36"/>
      <c r="D192" s="36"/>
      <c r="E192" s="36"/>
      <c r="F192" s="36"/>
      <c r="G192" s="36"/>
      <c r="H192" s="36"/>
      <c r="I192" s="36"/>
      <c r="J192" s="36"/>
      <c r="K192" s="36"/>
      <c r="L192" s="36"/>
      <c r="M192" s="45"/>
      <c r="N192" s="46"/>
      <c r="O192" s="46"/>
      <c r="P192" s="45"/>
      <c r="Q192" s="46"/>
      <c r="R192" s="46"/>
    </row>
    <row r="193" spans="1:18" s="44" customFormat="1" ht="12" thickBot="1" x14ac:dyDescent="0.25">
      <c r="A193" s="14" t="s">
        <v>17</v>
      </c>
      <c r="B193" s="14" t="s">
        <v>50</v>
      </c>
      <c r="C193" s="36"/>
      <c r="D193" s="36"/>
      <c r="E193" s="36"/>
      <c r="F193" s="36"/>
      <c r="G193" s="36"/>
      <c r="H193" s="36"/>
      <c r="I193" s="36"/>
      <c r="J193" s="36"/>
      <c r="K193" s="36"/>
      <c r="L193" s="36"/>
      <c r="M193" s="43"/>
      <c r="P193" s="43"/>
    </row>
    <row r="194" spans="1:18" s="44" customFormat="1" ht="12" thickTop="1" x14ac:dyDescent="0.2">
      <c r="A194" s="38" t="s">
        <v>18</v>
      </c>
      <c r="B194" s="38" t="s">
        <v>22</v>
      </c>
      <c r="C194" s="39" t="s">
        <v>219</v>
      </c>
      <c r="D194" s="39"/>
      <c r="E194" s="39"/>
      <c r="F194" s="39"/>
      <c r="G194" s="39"/>
      <c r="H194" s="39"/>
      <c r="I194" s="39"/>
      <c r="J194" s="39"/>
      <c r="K194" s="39"/>
      <c r="L194" s="39"/>
      <c r="M194" s="40"/>
      <c r="N194" s="41"/>
      <c r="O194" s="41"/>
      <c r="P194" s="40"/>
      <c r="Q194" s="41"/>
      <c r="R194" s="41"/>
    </row>
    <row r="195" spans="1:18" s="44" customFormat="1" x14ac:dyDescent="0.2">
      <c r="A195" s="14" t="s">
        <v>18</v>
      </c>
      <c r="B195" s="14" t="s">
        <v>23</v>
      </c>
      <c r="C195" s="36"/>
      <c r="D195" s="36"/>
      <c r="E195" s="36"/>
      <c r="F195" s="36"/>
      <c r="G195" s="36"/>
      <c r="H195" s="36"/>
      <c r="I195" s="36"/>
      <c r="J195" s="36"/>
      <c r="K195" s="36"/>
      <c r="L195" s="36"/>
      <c r="M195" s="43"/>
      <c r="P195" s="43"/>
    </row>
    <row r="196" spans="1:18" s="44" customFormat="1" x14ac:dyDescent="0.2">
      <c r="A196" s="14" t="s">
        <v>18</v>
      </c>
      <c r="B196" s="14" t="s">
        <v>21</v>
      </c>
      <c r="C196" s="36" t="s">
        <v>293</v>
      </c>
      <c r="D196" s="36" t="s">
        <v>294</v>
      </c>
      <c r="E196" s="36" t="s">
        <v>295</v>
      </c>
      <c r="F196" s="36" t="s">
        <v>296</v>
      </c>
      <c r="G196" s="36" t="s">
        <v>297</v>
      </c>
      <c r="H196" s="36" t="s">
        <v>298</v>
      </c>
      <c r="I196" s="36" t="s">
        <v>299</v>
      </c>
      <c r="J196" s="36"/>
      <c r="K196" s="36"/>
      <c r="L196" s="36"/>
      <c r="M196" s="45"/>
      <c r="N196" s="46"/>
      <c r="O196" s="46"/>
      <c r="P196" s="45"/>
      <c r="Q196" s="46"/>
      <c r="R196" s="46"/>
    </row>
    <row r="197" spans="1:18" s="44" customFormat="1" x14ac:dyDescent="0.2">
      <c r="A197" s="14" t="s">
        <v>18</v>
      </c>
      <c r="B197" s="14" t="s">
        <v>152</v>
      </c>
      <c r="C197" s="36" t="s">
        <v>278</v>
      </c>
      <c r="D197" s="36"/>
      <c r="E197" s="36"/>
      <c r="F197" s="36"/>
      <c r="G197" s="36"/>
      <c r="H197" s="36"/>
      <c r="I197" s="36"/>
      <c r="J197" s="36"/>
      <c r="K197" s="36"/>
      <c r="L197" s="36"/>
      <c r="M197" s="43"/>
      <c r="P197" s="43"/>
    </row>
    <row r="198" spans="1:18" s="44" customFormat="1" x14ac:dyDescent="0.2">
      <c r="A198" s="14" t="s">
        <v>18</v>
      </c>
      <c r="B198" s="14" t="s">
        <v>151</v>
      </c>
      <c r="C198" s="36" t="s">
        <v>278</v>
      </c>
      <c r="D198" s="36"/>
      <c r="E198" s="36"/>
      <c r="F198" s="36"/>
      <c r="G198" s="36"/>
      <c r="H198" s="36"/>
      <c r="I198" s="36"/>
      <c r="J198" s="36"/>
      <c r="K198" s="36"/>
      <c r="L198" s="36"/>
      <c r="M198" s="45"/>
      <c r="N198" s="46"/>
      <c r="O198" s="46"/>
      <c r="P198" s="45"/>
      <c r="Q198" s="46"/>
      <c r="R198" s="46"/>
    </row>
    <row r="199" spans="1:18" s="44" customFormat="1" x14ac:dyDescent="0.2">
      <c r="A199" s="14" t="s">
        <v>18</v>
      </c>
      <c r="B199" s="14" t="s">
        <v>206</v>
      </c>
      <c r="C199" s="36"/>
      <c r="D199" s="36"/>
      <c r="E199" s="36"/>
      <c r="F199" s="36"/>
      <c r="G199" s="36"/>
      <c r="H199" s="36"/>
      <c r="I199" s="36"/>
      <c r="J199" s="36"/>
      <c r="K199" s="36"/>
      <c r="L199" s="36"/>
      <c r="M199" s="43"/>
      <c r="P199" s="43"/>
    </row>
    <row r="200" spans="1:18" s="44" customFormat="1" x14ac:dyDescent="0.2">
      <c r="A200" s="14" t="s">
        <v>18</v>
      </c>
      <c r="B200" s="14" t="s">
        <v>24</v>
      </c>
      <c r="C200" s="36" t="s">
        <v>217</v>
      </c>
      <c r="D200" s="36"/>
      <c r="E200" s="36"/>
      <c r="F200" s="36"/>
      <c r="G200" s="36"/>
      <c r="H200" s="36"/>
      <c r="I200" s="36"/>
      <c r="J200" s="36"/>
      <c r="K200" s="36"/>
      <c r="L200" s="36"/>
      <c r="M200" s="45"/>
      <c r="N200" s="46"/>
      <c r="O200" s="46"/>
      <c r="P200" s="45"/>
      <c r="Q200" s="46"/>
      <c r="R200" s="46"/>
    </row>
    <row r="201" spans="1:18" s="44" customFormat="1" x14ac:dyDescent="0.2">
      <c r="A201" s="14" t="s">
        <v>18</v>
      </c>
      <c r="B201" s="14" t="s">
        <v>207</v>
      </c>
      <c r="C201" s="36"/>
      <c r="D201" s="36"/>
      <c r="E201" s="36"/>
      <c r="F201" s="36"/>
      <c r="G201" s="36"/>
      <c r="H201" s="36"/>
      <c r="I201" s="36"/>
      <c r="J201" s="36"/>
      <c r="K201" s="36"/>
      <c r="L201" s="36"/>
      <c r="M201" s="43"/>
      <c r="P201" s="43"/>
    </row>
    <row r="202" spans="1:18" s="44" customFormat="1" x14ac:dyDescent="0.2">
      <c r="A202" s="14" t="s">
        <v>18</v>
      </c>
      <c r="B202" s="14" t="s">
        <v>26</v>
      </c>
      <c r="C202" s="36"/>
      <c r="D202" s="36"/>
      <c r="E202" s="36"/>
      <c r="F202" s="36"/>
      <c r="G202" s="36"/>
      <c r="H202" s="36"/>
      <c r="I202" s="36"/>
      <c r="J202" s="36"/>
      <c r="K202" s="36"/>
      <c r="L202" s="36"/>
      <c r="M202" s="45"/>
      <c r="N202" s="46"/>
      <c r="O202" s="46"/>
      <c r="P202" s="45"/>
      <c r="Q202" s="46"/>
      <c r="R202" s="46"/>
    </row>
    <row r="203" spans="1:18" s="44" customFormat="1" ht="12" thickBot="1" x14ac:dyDescent="0.25">
      <c r="A203" s="14" t="s">
        <v>18</v>
      </c>
      <c r="B203" s="14" t="s">
        <v>50</v>
      </c>
      <c r="C203" s="36"/>
      <c r="D203" s="36"/>
      <c r="E203" s="36"/>
      <c r="F203" s="36"/>
      <c r="G203" s="36"/>
      <c r="H203" s="36"/>
      <c r="I203" s="36"/>
      <c r="J203" s="36"/>
      <c r="K203" s="36"/>
      <c r="L203" s="36"/>
      <c r="M203" s="43"/>
      <c r="P203" s="43"/>
    </row>
    <row r="204" spans="1:18" s="44" customFormat="1" ht="12" thickTop="1" x14ac:dyDescent="0.2">
      <c r="A204" s="38" t="s">
        <v>19</v>
      </c>
      <c r="B204" s="38" t="s">
        <v>22</v>
      </c>
      <c r="C204" s="39"/>
      <c r="D204" s="39"/>
      <c r="E204" s="39"/>
      <c r="F204" s="39"/>
      <c r="G204" s="39"/>
      <c r="H204" s="39"/>
      <c r="I204" s="39"/>
      <c r="J204" s="39"/>
      <c r="K204" s="39"/>
      <c r="L204" s="39"/>
      <c r="M204" s="40"/>
      <c r="N204" s="41"/>
      <c r="O204" s="41"/>
      <c r="P204" s="40"/>
      <c r="Q204" s="41"/>
      <c r="R204" s="41"/>
    </row>
    <row r="205" spans="1:18" s="44" customFormat="1" x14ac:dyDescent="0.2">
      <c r="A205" s="14" t="s">
        <v>19</v>
      </c>
      <c r="B205" s="14" t="s">
        <v>23</v>
      </c>
      <c r="C205" s="36" t="s">
        <v>197</v>
      </c>
      <c r="D205" s="36" t="s">
        <v>196</v>
      </c>
      <c r="E205" s="36"/>
      <c r="F205" s="36"/>
      <c r="G205" s="36"/>
      <c r="H205" s="36"/>
      <c r="I205" s="36"/>
      <c r="J205" s="36"/>
      <c r="K205" s="36"/>
      <c r="L205" s="36"/>
      <c r="M205" s="43"/>
      <c r="P205" s="43"/>
    </row>
    <row r="206" spans="1:18" s="44" customFormat="1" x14ac:dyDescent="0.2">
      <c r="A206" s="14" t="s">
        <v>19</v>
      </c>
      <c r="B206" s="14" t="s">
        <v>21</v>
      </c>
      <c r="C206" s="36"/>
      <c r="D206" s="36"/>
      <c r="E206" s="36"/>
      <c r="F206" s="36"/>
      <c r="G206" s="36"/>
      <c r="H206" s="36"/>
      <c r="I206" s="36"/>
      <c r="J206" s="36"/>
      <c r="K206" s="36"/>
      <c r="L206" s="36"/>
      <c r="M206" s="45"/>
      <c r="N206" s="46"/>
      <c r="O206" s="46"/>
      <c r="P206" s="45"/>
      <c r="Q206" s="46"/>
      <c r="R206" s="46"/>
    </row>
    <row r="207" spans="1:18" s="44" customFormat="1" x14ac:dyDescent="0.2">
      <c r="A207" s="14" t="s">
        <v>19</v>
      </c>
      <c r="B207" s="14" t="s">
        <v>152</v>
      </c>
      <c r="C207" s="36"/>
      <c r="D207" s="36"/>
      <c r="E207" s="36"/>
      <c r="F207" s="36"/>
      <c r="G207" s="36"/>
      <c r="H207" s="36"/>
      <c r="I207" s="36"/>
      <c r="J207" s="36"/>
      <c r="K207" s="36"/>
      <c r="L207" s="36"/>
      <c r="M207" s="43"/>
      <c r="P207" s="43"/>
    </row>
    <row r="208" spans="1:18" s="44" customFormat="1" x14ac:dyDescent="0.2">
      <c r="A208" s="14" t="s">
        <v>19</v>
      </c>
      <c r="B208" s="14" t="s">
        <v>151</v>
      </c>
      <c r="C208" s="36"/>
      <c r="D208" s="36"/>
      <c r="E208" s="36"/>
      <c r="F208" s="36"/>
      <c r="G208" s="36"/>
      <c r="H208" s="36"/>
      <c r="I208" s="36"/>
      <c r="J208" s="36"/>
      <c r="K208" s="36"/>
      <c r="L208" s="36"/>
      <c r="M208" s="45"/>
      <c r="N208" s="46"/>
      <c r="O208" s="46"/>
      <c r="P208" s="45"/>
      <c r="Q208" s="46"/>
      <c r="R208" s="46"/>
    </row>
    <row r="209" spans="1:18" s="44" customFormat="1" x14ac:dyDescent="0.2">
      <c r="A209" s="14" t="s">
        <v>19</v>
      </c>
      <c r="B209" s="14" t="s">
        <v>206</v>
      </c>
      <c r="C209" s="36" t="s">
        <v>217</v>
      </c>
      <c r="D209" s="36"/>
      <c r="E209" s="36"/>
      <c r="F209" s="36"/>
      <c r="G209" s="36"/>
      <c r="H209" s="36"/>
      <c r="I209" s="36"/>
      <c r="J209" s="36"/>
      <c r="K209" s="36"/>
      <c r="L209" s="36"/>
      <c r="M209" s="43"/>
      <c r="P209" s="43"/>
    </row>
    <row r="210" spans="1:18" s="44" customFormat="1" x14ac:dyDescent="0.2">
      <c r="A210" s="14" t="s">
        <v>19</v>
      </c>
      <c r="B210" s="14" t="s">
        <v>24</v>
      </c>
      <c r="C210" s="36"/>
      <c r="D210" s="36"/>
      <c r="E210" s="36"/>
      <c r="F210" s="36"/>
      <c r="G210" s="36"/>
      <c r="H210" s="36"/>
      <c r="I210" s="36"/>
      <c r="J210" s="36"/>
      <c r="K210" s="36"/>
      <c r="L210" s="36"/>
      <c r="M210" s="45"/>
      <c r="N210" s="46"/>
      <c r="O210" s="46"/>
      <c r="P210" s="45"/>
      <c r="Q210" s="46"/>
      <c r="R210" s="46"/>
    </row>
    <row r="211" spans="1:18" s="44" customFormat="1" x14ac:dyDescent="0.2">
      <c r="A211" s="14" t="s">
        <v>19</v>
      </c>
      <c r="B211" s="14" t="s">
        <v>207</v>
      </c>
      <c r="C211" s="36"/>
      <c r="D211" s="36"/>
      <c r="E211" s="36"/>
      <c r="F211" s="36"/>
      <c r="G211" s="36"/>
      <c r="H211" s="36"/>
      <c r="I211" s="36"/>
      <c r="J211" s="36"/>
      <c r="K211" s="36"/>
      <c r="L211" s="36"/>
      <c r="M211" s="43"/>
      <c r="P211" s="43"/>
    </row>
    <row r="212" spans="1:18" s="44" customFormat="1" x14ac:dyDescent="0.2">
      <c r="A212" s="14" t="s">
        <v>19</v>
      </c>
      <c r="B212" s="14" t="s">
        <v>26</v>
      </c>
      <c r="C212" s="36"/>
      <c r="D212" s="36"/>
      <c r="E212" s="36"/>
      <c r="F212" s="36"/>
      <c r="G212" s="36"/>
      <c r="H212" s="36"/>
      <c r="I212" s="36"/>
      <c r="J212" s="36"/>
      <c r="K212" s="36"/>
      <c r="L212" s="36"/>
      <c r="M212" s="45"/>
      <c r="N212" s="46"/>
      <c r="O212" s="46"/>
      <c r="P212" s="45"/>
      <c r="Q212" s="46"/>
      <c r="R212" s="46"/>
    </row>
    <row r="213" spans="1:18" s="44" customFormat="1" ht="12" thickBot="1" x14ac:dyDescent="0.25">
      <c r="A213" s="14" t="s">
        <v>19</v>
      </c>
      <c r="B213" s="14" t="s">
        <v>50</v>
      </c>
      <c r="C213" s="36"/>
      <c r="D213" s="36"/>
      <c r="E213" s="36"/>
      <c r="F213" s="36"/>
      <c r="G213" s="36"/>
      <c r="H213" s="36"/>
      <c r="I213" s="36"/>
      <c r="J213" s="36"/>
      <c r="K213" s="36"/>
      <c r="L213" s="36"/>
      <c r="M213" s="43"/>
      <c r="P213" s="43"/>
    </row>
    <row r="214" spans="1:18" s="44" customFormat="1" ht="12" thickTop="1" x14ac:dyDescent="0.2">
      <c r="A214" s="38" t="s">
        <v>20</v>
      </c>
      <c r="B214" s="38" t="s">
        <v>22</v>
      </c>
      <c r="C214" s="7" t="s">
        <v>218</v>
      </c>
      <c r="D214" s="7"/>
      <c r="E214" s="7"/>
      <c r="F214" s="7"/>
      <c r="G214" s="7"/>
      <c r="H214" s="7"/>
      <c r="I214" s="7"/>
      <c r="J214" s="7"/>
      <c r="K214" s="7"/>
      <c r="L214" s="7"/>
      <c r="M214" s="40"/>
      <c r="N214" s="41"/>
      <c r="O214" s="41"/>
      <c r="P214" s="40"/>
      <c r="Q214" s="41"/>
      <c r="R214" s="41"/>
    </row>
    <row r="215" spans="1:18" s="44" customFormat="1" x14ac:dyDescent="0.2">
      <c r="A215" s="14" t="s">
        <v>20</v>
      </c>
      <c r="B215" s="14" t="s">
        <v>23</v>
      </c>
      <c r="C215" s="7" t="s">
        <v>196</v>
      </c>
      <c r="D215" s="7" t="s">
        <v>197</v>
      </c>
      <c r="E215" s="7"/>
      <c r="F215" s="7"/>
      <c r="G215" s="7"/>
      <c r="H215" s="7"/>
      <c r="I215" s="7"/>
      <c r="J215" s="7"/>
      <c r="K215" s="7"/>
      <c r="L215" s="7"/>
      <c r="M215" s="43"/>
      <c r="P215" s="43"/>
    </row>
    <row r="216" spans="1:18" s="44" customFormat="1" x14ac:dyDescent="0.2">
      <c r="A216" s="14" t="s">
        <v>20</v>
      </c>
      <c r="B216" s="14" t="s">
        <v>21</v>
      </c>
      <c r="C216" s="7"/>
      <c r="D216" s="7"/>
      <c r="E216" s="7"/>
      <c r="F216" s="7"/>
      <c r="G216" s="7"/>
      <c r="H216" s="7"/>
      <c r="I216" s="7"/>
      <c r="J216" s="7"/>
      <c r="K216" s="7"/>
      <c r="L216" s="7"/>
      <c r="M216" s="45"/>
      <c r="N216" s="46"/>
      <c r="O216" s="46"/>
      <c r="P216" s="45"/>
      <c r="Q216" s="46"/>
      <c r="R216" s="46"/>
    </row>
    <row r="217" spans="1:18" s="44" customFormat="1" x14ac:dyDescent="0.2">
      <c r="A217" s="14" t="s">
        <v>20</v>
      </c>
      <c r="B217" s="14" t="s">
        <v>152</v>
      </c>
      <c r="C217" s="7"/>
      <c r="D217" s="7"/>
      <c r="E217" s="7"/>
      <c r="F217" s="7"/>
      <c r="G217" s="7"/>
      <c r="H217" s="7"/>
      <c r="I217" s="7"/>
      <c r="J217" s="7"/>
      <c r="K217" s="7"/>
      <c r="L217" s="7"/>
      <c r="M217" s="43"/>
      <c r="P217" s="43"/>
    </row>
    <row r="218" spans="1:18" s="44" customFormat="1" x14ac:dyDescent="0.2">
      <c r="A218" s="14" t="s">
        <v>20</v>
      </c>
      <c r="B218" s="14" t="s">
        <v>151</v>
      </c>
      <c r="C218" s="7"/>
      <c r="D218" s="7"/>
      <c r="E218" s="7"/>
      <c r="F218" s="7"/>
      <c r="G218" s="7"/>
      <c r="H218" s="7"/>
      <c r="I218" s="7"/>
      <c r="J218" s="7"/>
      <c r="K218" s="7"/>
      <c r="L218" s="7"/>
      <c r="M218" s="45"/>
      <c r="N218" s="46"/>
      <c r="O218" s="46"/>
      <c r="P218" s="45"/>
      <c r="Q218" s="46"/>
      <c r="R218" s="46"/>
    </row>
    <row r="219" spans="1:18" s="44" customFormat="1" x14ac:dyDescent="0.2">
      <c r="A219" s="14" t="s">
        <v>20</v>
      </c>
      <c r="B219" s="14" t="s">
        <v>206</v>
      </c>
      <c r="C219" s="7"/>
      <c r="D219" s="7"/>
      <c r="E219" s="7"/>
      <c r="F219" s="7"/>
      <c r="G219" s="7"/>
      <c r="H219" s="7"/>
      <c r="I219" s="7"/>
      <c r="J219" s="7"/>
      <c r="K219" s="7"/>
      <c r="L219" s="7"/>
      <c r="M219" s="43"/>
      <c r="P219" s="43"/>
    </row>
    <row r="220" spans="1:18" s="44" customFormat="1" x14ac:dyDescent="0.2">
      <c r="A220" s="14" t="s">
        <v>20</v>
      </c>
      <c r="B220" s="14" t="s">
        <v>24</v>
      </c>
      <c r="C220" s="7"/>
      <c r="D220" s="7"/>
      <c r="E220" s="7"/>
      <c r="F220" s="7"/>
      <c r="G220" s="7"/>
      <c r="H220" s="7"/>
      <c r="I220" s="7"/>
      <c r="J220" s="7"/>
      <c r="K220" s="7"/>
      <c r="L220" s="7"/>
      <c r="M220" s="45"/>
      <c r="N220" s="46"/>
      <c r="O220" s="46"/>
      <c r="P220" s="45"/>
      <c r="Q220" s="46"/>
      <c r="R220" s="46"/>
    </row>
    <row r="221" spans="1:18" s="44" customFormat="1" x14ac:dyDescent="0.2">
      <c r="A221" s="14" t="s">
        <v>20</v>
      </c>
      <c r="B221" s="14" t="s">
        <v>207</v>
      </c>
      <c r="C221" s="7"/>
      <c r="D221" s="7"/>
      <c r="E221" s="7"/>
      <c r="F221" s="7"/>
      <c r="G221" s="7"/>
      <c r="H221" s="7"/>
      <c r="I221" s="7"/>
      <c r="J221" s="7"/>
      <c r="K221" s="7"/>
      <c r="L221" s="7"/>
      <c r="M221" s="43"/>
      <c r="P221" s="43"/>
    </row>
    <row r="222" spans="1:18" s="44" customFormat="1" x14ac:dyDescent="0.2">
      <c r="A222" s="14" t="s">
        <v>20</v>
      </c>
      <c r="B222" s="14" t="s">
        <v>26</v>
      </c>
      <c r="C222" s="7"/>
      <c r="D222" s="7"/>
      <c r="E222" s="7"/>
      <c r="F222" s="7"/>
      <c r="G222" s="7"/>
      <c r="H222" s="7"/>
      <c r="I222" s="7"/>
      <c r="J222" s="7"/>
      <c r="K222" s="7"/>
      <c r="L222" s="7"/>
      <c r="M222" s="45"/>
      <c r="N222" s="46"/>
      <c r="O222" s="46"/>
      <c r="P222" s="45"/>
      <c r="Q222" s="46"/>
      <c r="R222" s="46"/>
    </row>
    <row r="223" spans="1:18" s="44" customFormat="1" ht="12" thickBot="1" x14ac:dyDescent="0.25">
      <c r="A223" s="14" t="s">
        <v>20</v>
      </c>
      <c r="B223" s="14" t="s">
        <v>50</v>
      </c>
      <c r="C223" s="7"/>
      <c r="D223" s="7"/>
      <c r="E223" s="7"/>
      <c r="F223" s="7"/>
      <c r="G223" s="7"/>
      <c r="H223" s="7"/>
      <c r="I223" s="7"/>
      <c r="J223" s="7"/>
      <c r="K223" s="7"/>
      <c r="L223" s="7"/>
      <c r="M223" s="43"/>
      <c r="P223" s="43"/>
    </row>
    <row r="224" spans="1:18" s="44" customFormat="1" ht="12" thickTop="1" x14ac:dyDescent="0.2">
      <c r="A224" s="38" t="s">
        <v>64</v>
      </c>
      <c r="B224" s="38" t="s">
        <v>22</v>
      </c>
      <c r="C224" s="7"/>
      <c r="D224" s="7"/>
      <c r="E224" s="7"/>
      <c r="F224" s="7"/>
      <c r="G224" s="7"/>
      <c r="H224" s="7"/>
      <c r="I224" s="7"/>
      <c r="J224" s="7"/>
      <c r="K224" s="7"/>
      <c r="L224" s="7"/>
      <c r="M224" s="40"/>
      <c r="N224" s="41"/>
      <c r="O224" s="41"/>
      <c r="P224" s="40"/>
      <c r="Q224" s="41"/>
      <c r="R224" s="41"/>
    </row>
    <row r="225" spans="1:18" s="44" customFormat="1" x14ac:dyDescent="0.2">
      <c r="A225" s="14" t="s">
        <v>64</v>
      </c>
      <c r="B225" s="14" t="s">
        <v>23</v>
      </c>
      <c r="C225" s="7"/>
      <c r="D225" s="7"/>
      <c r="E225" s="7"/>
      <c r="F225" s="7"/>
      <c r="G225" s="7"/>
      <c r="H225" s="7"/>
      <c r="I225" s="7"/>
      <c r="J225" s="7"/>
      <c r="K225" s="7"/>
      <c r="L225" s="7"/>
      <c r="M225" s="43"/>
      <c r="P225" s="43"/>
    </row>
    <row r="226" spans="1:18" s="44" customFormat="1" x14ac:dyDescent="0.2">
      <c r="A226" s="14" t="s">
        <v>64</v>
      </c>
      <c r="B226" s="14" t="s">
        <v>21</v>
      </c>
      <c r="C226" s="7" t="s">
        <v>251</v>
      </c>
      <c r="D226" s="7"/>
      <c r="E226" s="7"/>
      <c r="F226" s="7"/>
      <c r="G226" s="7"/>
      <c r="H226" s="7"/>
      <c r="I226" s="7"/>
      <c r="J226" s="7"/>
      <c r="K226" s="7"/>
      <c r="L226" s="7"/>
      <c r="M226" s="45"/>
      <c r="N226" s="46"/>
      <c r="O226" s="46"/>
      <c r="P226" s="45"/>
      <c r="Q226" s="46"/>
      <c r="R226" s="46"/>
    </row>
    <row r="227" spans="1:18" s="44" customFormat="1" x14ac:dyDescent="0.2">
      <c r="A227" s="14" t="s">
        <v>64</v>
      </c>
      <c r="B227" s="14" t="s">
        <v>152</v>
      </c>
      <c r="C227" s="7"/>
      <c r="D227" s="7"/>
      <c r="E227" s="7"/>
      <c r="F227" s="7"/>
      <c r="G227" s="7"/>
      <c r="H227" s="7"/>
      <c r="I227" s="7"/>
      <c r="J227" s="7"/>
      <c r="K227" s="7"/>
      <c r="L227" s="7"/>
      <c r="M227" s="43"/>
      <c r="P227" s="43"/>
    </row>
    <row r="228" spans="1:18" s="44" customFormat="1" x14ac:dyDescent="0.2">
      <c r="A228" s="14" t="s">
        <v>64</v>
      </c>
      <c r="B228" s="14" t="s">
        <v>151</v>
      </c>
      <c r="C228" s="7" t="s">
        <v>314</v>
      </c>
      <c r="D228" s="7"/>
      <c r="E228" s="7"/>
      <c r="F228" s="7"/>
      <c r="G228" s="7"/>
      <c r="H228" s="7"/>
      <c r="I228" s="7"/>
      <c r="J228" s="7"/>
      <c r="K228" s="7"/>
      <c r="L228" s="7"/>
      <c r="M228" s="45"/>
      <c r="N228" s="46"/>
      <c r="O228" s="46"/>
      <c r="P228" s="45"/>
      <c r="Q228" s="46"/>
      <c r="R228" s="46"/>
    </row>
    <row r="229" spans="1:18" s="44" customFormat="1" x14ac:dyDescent="0.2">
      <c r="A229" s="14" t="s">
        <v>64</v>
      </c>
      <c r="B229" s="14" t="s">
        <v>206</v>
      </c>
      <c r="C229" s="7"/>
      <c r="D229" s="7"/>
      <c r="E229" s="7"/>
      <c r="F229" s="7"/>
      <c r="G229" s="7"/>
      <c r="H229" s="7"/>
      <c r="I229" s="7"/>
      <c r="J229" s="7"/>
      <c r="K229" s="7"/>
      <c r="L229" s="7"/>
      <c r="M229" s="43"/>
      <c r="P229" s="43"/>
    </row>
    <row r="230" spans="1:18" s="44" customFormat="1" x14ac:dyDescent="0.2">
      <c r="A230" s="14" t="s">
        <v>64</v>
      </c>
      <c r="B230" s="14" t="s">
        <v>24</v>
      </c>
      <c r="C230" s="7"/>
      <c r="D230" s="7"/>
      <c r="E230" s="7"/>
      <c r="F230" s="7"/>
      <c r="G230" s="7"/>
      <c r="H230" s="7"/>
      <c r="I230" s="7"/>
      <c r="J230" s="7"/>
      <c r="K230" s="7"/>
      <c r="L230" s="7"/>
      <c r="M230" s="45"/>
      <c r="N230" s="46"/>
      <c r="O230" s="46"/>
      <c r="P230" s="45"/>
      <c r="Q230" s="46"/>
      <c r="R230" s="46"/>
    </row>
    <row r="231" spans="1:18" s="44" customFormat="1" x14ac:dyDescent="0.2">
      <c r="A231" s="14" t="s">
        <v>64</v>
      </c>
      <c r="B231" s="14" t="s">
        <v>207</v>
      </c>
      <c r="C231" s="7"/>
      <c r="D231" s="7"/>
      <c r="E231" s="7"/>
      <c r="F231" s="7"/>
      <c r="G231" s="7"/>
      <c r="H231" s="7"/>
      <c r="I231" s="7"/>
      <c r="J231" s="7"/>
      <c r="K231" s="7"/>
      <c r="L231" s="7"/>
      <c r="M231" s="43"/>
      <c r="P231" s="43"/>
    </row>
    <row r="232" spans="1:18" s="44" customFormat="1" x14ac:dyDescent="0.2">
      <c r="A232" s="14" t="s">
        <v>64</v>
      </c>
      <c r="B232" s="14" t="s">
        <v>26</v>
      </c>
      <c r="C232" s="7"/>
      <c r="D232" s="7"/>
      <c r="E232" s="7"/>
      <c r="F232" s="7"/>
      <c r="G232" s="7"/>
      <c r="H232" s="7"/>
      <c r="I232" s="7"/>
      <c r="J232" s="7"/>
      <c r="K232" s="7"/>
      <c r="L232" s="7"/>
      <c r="M232" s="45"/>
      <c r="N232" s="46"/>
      <c r="O232" s="46"/>
      <c r="P232" s="45"/>
      <c r="Q232" s="46"/>
      <c r="R232" s="46"/>
    </row>
    <row r="233" spans="1:18" s="44" customFormat="1" ht="12" thickBot="1" x14ac:dyDescent="0.25">
      <c r="A233" s="14" t="s">
        <v>64</v>
      </c>
      <c r="B233" s="14" t="s">
        <v>50</v>
      </c>
      <c r="C233" s="7" t="s">
        <v>315</v>
      </c>
      <c r="D233" s="7"/>
      <c r="E233" s="7"/>
      <c r="F233" s="7"/>
      <c r="G233" s="7"/>
      <c r="H233" s="7"/>
      <c r="I233" s="7"/>
      <c r="J233" s="7"/>
      <c r="K233" s="7"/>
      <c r="L233" s="7"/>
      <c r="M233" s="43"/>
      <c r="P233" s="43"/>
    </row>
    <row r="234" spans="1:18" s="44" customFormat="1" ht="12" thickTop="1" x14ac:dyDescent="0.2">
      <c r="A234" s="38" t="s">
        <v>134</v>
      </c>
      <c r="B234" s="38" t="s">
        <v>22</v>
      </c>
      <c r="C234" s="7" t="s">
        <v>218</v>
      </c>
      <c r="D234" s="7"/>
      <c r="E234" s="7"/>
      <c r="F234" s="7"/>
      <c r="G234" s="7"/>
      <c r="H234" s="7"/>
      <c r="I234" s="7"/>
      <c r="J234" s="7"/>
      <c r="K234" s="7"/>
      <c r="L234" s="7"/>
      <c r="M234" s="40"/>
      <c r="N234" s="41"/>
      <c r="O234" s="41"/>
      <c r="P234" s="40"/>
      <c r="Q234" s="41"/>
      <c r="R234" s="41"/>
    </row>
    <row r="235" spans="1:18" s="44" customFormat="1" x14ac:dyDescent="0.2">
      <c r="A235" s="14" t="s">
        <v>134</v>
      </c>
      <c r="B235" s="14" t="s">
        <v>23</v>
      </c>
      <c r="C235" s="7" t="s">
        <v>196</v>
      </c>
      <c r="D235" s="7" t="s">
        <v>197</v>
      </c>
      <c r="E235" s="7"/>
      <c r="F235" s="7"/>
      <c r="G235" s="7"/>
      <c r="H235" s="7"/>
      <c r="I235" s="7"/>
      <c r="J235" s="7"/>
      <c r="K235" s="7"/>
      <c r="L235" s="7"/>
      <c r="M235" s="43"/>
      <c r="P235" s="43"/>
    </row>
    <row r="236" spans="1:18" s="44" customFormat="1" x14ac:dyDescent="0.2">
      <c r="A236" s="14" t="s">
        <v>134</v>
      </c>
      <c r="B236" s="14" t="s">
        <v>21</v>
      </c>
      <c r="C236" s="7"/>
      <c r="D236" s="7"/>
      <c r="E236" s="7"/>
      <c r="F236" s="7"/>
      <c r="G236" s="7"/>
      <c r="H236" s="7"/>
      <c r="I236" s="7"/>
      <c r="J236" s="7"/>
      <c r="K236" s="7"/>
      <c r="L236" s="7"/>
      <c r="M236" s="45"/>
      <c r="N236" s="46"/>
      <c r="O236" s="46"/>
      <c r="P236" s="45"/>
      <c r="Q236" s="46"/>
      <c r="R236" s="46"/>
    </row>
    <row r="237" spans="1:18" s="44" customFormat="1" x14ac:dyDescent="0.2">
      <c r="A237" s="14" t="s">
        <v>134</v>
      </c>
      <c r="B237" s="14" t="s">
        <v>152</v>
      </c>
      <c r="C237" s="7" t="s">
        <v>211</v>
      </c>
      <c r="D237" s="7" t="s">
        <v>200</v>
      </c>
      <c r="E237" s="7" t="s">
        <v>202</v>
      </c>
      <c r="F237" s="7" t="s">
        <v>308</v>
      </c>
      <c r="G237" s="7" t="s">
        <v>309</v>
      </c>
      <c r="H237" s="7"/>
      <c r="I237" s="7"/>
      <c r="J237" s="7"/>
      <c r="K237" s="7"/>
      <c r="L237" s="7"/>
      <c r="M237" s="43"/>
      <c r="P237" s="43"/>
    </row>
    <row r="238" spans="1:18" s="44" customFormat="1" x14ac:dyDescent="0.2">
      <c r="A238" s="14" t="s">
        <v>134</v>
      </c>
      <c r="B238" s="14" t="s">
        <v>151</v>
      </c>
      <c r="C238" s="7"/>
      <c r="D238" s="7"/>
      <c r="E238" s="7"/>
      <c r="F238" s="7"/>
      <c r="G238" s="7"/>
      <c r="H238" s="7"/>
      <c r="I238" s="7"/>
      <c r="J238" s="7"/>
      <c r="K238" s="7"/>
      <c r="L238" s="7"/>
      <c r="M238" s="45"/>
      <c r="N238" s="46"/>
      <c r="O238" s="46"/>
      <c r="P238" s="45"/>
      <c r="Q238" s="46"/>
      <c r="R238" s="46"/>
    </row>
    <row r="239" spans="1:18" s="44" customFormat="1" x14ac:dyDescent="0.2">
      <c r="A239" s="14" t="s">
        <v>134</v>
      </c>
      <c r="B239" s="14" t="s">
        <v>206</v>
      </c>
      <c r="C239" s="7" t="s">
        <v>217</v>
      </c>
      <c r="D239" s="7"/>
      <c r="E239" s="7"/>
      <c r="F239" s="7"/>
      <c r="G239" s="7"/>
      <c r="H239" s="7"/>
      <c r="I239" s="7"/>
      <c r="J239" s="7"/>
      <c r="K239" s="7"/>
      <c r="L239" s="7"/>
      <c r="M239" s="43"/>
      <c r="P239" s="43"/>
    </row>
    <row r="240" spans="1:18" s="44" customFormat="1" x14ac:dyDescent="0.2">
      <c r="A240" s="14" t="s">
        <v>134</v>
      </c>
      <c r="B240" s="14" t="s">
        <v>24</v>
      </c>
      <c r="C240" s="7"/>
      <c r="D240" s="7"/>
      <c r="E240" s="7"/>
      <c r="F240" s="7"/>
      <c r="G240" s="7"/>
      <c r="H240" s="7"/>
      <c r="I240" s="7"/>
      <c r="J240" s="7"/>
      <c r="K240" s="7"/>
      <c r="L240" s="7"/>
      <c r="M240" s="45"/>
      <c r="N240" s="46"/>
      <c r="O240" s="46"/>
      <c r="P240" s="45"/>
      <c r="Q240" s="46"/>
      <c r="R240" s="46"/>
    </row>
    <row r="241" spans="1:18" s="44" customFormat="1" x14ac:dyDescent="0.2">
      <c r="A241" s="14" t="s">
        <v>134</v>
      </c>
      <c r="B241" s="14" t="s">
        <v>207</v>
      </c>
      <c r="C241" s="7"/>
      <c r="D241" s="7"/>
      <c r="E241" s="7"/>
      <c r="F241" s="7"/>
      <c r="G241" s="7"/>
      <c r="H241" s="7"/>
      <c r="I241" s="7"/>
      <c r="J241" s="7"/>
      <c r="K241" s="7"/>
      <c r="L241" s="7"/>
      <c r="M241" s="43"/>
      <c r="P241" s="43"/>
    </row>
    <row r="242" spans="1:18" s="44" customFormat="1" x14ac:dyDescent="0.2">
      <c r="A242" s="14" t="s">
        <v>134</v>
      </c>
      <c r="B242" s="14" t="s">
        <v>26</v>
      </c>
      <c r="C242" s="7"/>
      <c r="D242" s="7"/>
      <c r="E242" s="7"/>
      <c r="F242" s="7"/>
      <c r="G242" s="7"/>
      <c r="H242" s="7"/>
      <c r="I242" s="7"/>
      <c r="J242" s="7"/>
      <c r="K242" s="7"/>
      <c r="L242" s="7"/>
      <c r="M242" s="45"/>
      <c r="N242" s="46"/>
      <c r="O242" s="46"/>
      <c r="P242" s="45"/>
      <c r="Q242" s="46"/>
      <c r="R242" s="46"/>
    </row>
    <row r="243" spans="1:18" s="44" customFormat="1" ht="12" thickBot="1" x14ac:dyDescent="0.25">
      <c r="A243" s="14" t="s">
        <v>134</v>
      </c>
      <c r="B243" s="14" t="s">
        <v>50</v>
      </c>
      <c r="C243" s="7" t="s">
        <v>310</v>
      </c>
      <c r="D243" s="7" t="s">
        <v>311</v>
      </c>
      <c r="E243" s="7" t="s">
        <v>213</v>
      </c>
      <c r="F243" s="7" t="s">
        <v>214</v>
      </c>
      <c r="G243" s="7" t="s">
        <v>312</v>
      </c>
      <c r="H243" s="7"/>
      <c r="I243" s="7"/>
      <c r="J243" s="7"/>
      <c r="K243" s="7"/>
      <c r="L243" s="7"/>
      <c r="M243" s="43"/>
      <c r="P243" s="43"/>
    </row>
    <row r="244" spans="1:18" s="44" customFormat="1" ht="12" thickTop="1" x14ac:dyDescent="0.2">
      <c r="A244" s="38" t="s">
        <v>135</v>
      </c>
      <c r="B244" s="38" t="s">
        <v>22</v>
      </c>
      <c r="C244" s="7"/>
      <c r="D244" s="7"/>
      <c r="E244" s="7"/>
      <c r="F244" s="7"/>
      <c r="G244" s="7"/>
      <c r="H244" s="7"/>
      <c r="I244" s="7"/>
      <c r="J244" s="7"/>
      <c r="K244" s="7"/>
      <c r="L244" s="7"/>
      <c r="M244" s="40"/>
      <c r="N244" s="41"/>
      <c r="O244" s="41"/>
      <c r="P244" s="40"/>
      <c r="Q244" s="41"/>
      <c r="R244" s="41"/>
    </row>
    <row r="245" spans="1:18" s="44" customFormat="1" x14ac:dyDescent="0.2">
      <c r="A245" s="14" t="s">
        <v>135</v>
      </c>
      <c r="B245" s="14" t="s">
        <v>23</v>
      </c>
      <c r="C245" s="7"/>
      <c r="D245" s="7"/>
      <c r="E245" s="7"/>
      <c r="F245" s="7"/>
      <c r="G245" s="7"/>
      <c r="H245" s="7"/>
      <c r="I245" s="7"/>
      <c r="J245" s="7"/>
      <c r="K245" s="7"/>
      <c r="L245" s="7"/>
      <c r="M245" s="43"/>
      <c r="P245" s="43"/>
    </row>
    <row r="246" spans="1:18" s="44" customFormat="1" x14ac:dyDescent="0.2">
      <c r="A246" s="14" t="s">
        <v>135</v>
      </c>
      <c r="B246" s="14" t="s">
        <v>21</v>
      </c>
      <c r="C246" s="7"/>
      <c r="D246" s="7"/>
      <c r="E246" s="7"/>
      <c r="F246" s="7"/>
      <c r="G246" s="7"/>
      <c r="H246" s="7"/>
      <c r="I246" s="7"/>
      <c r="J246" s="7"/>
      <c r="K246" s="7"/>
      <c r="L246" s="7"/>
      <c r="M246" s="45"/>
      <c r="N246" s="46"/>
      <c r="O246" s="46"/>
      <c r="P246" s="45"/>
      <c r="Q246" s="46"/>
      <c r="R246" s="46"/>
    </row>
    <row r="247" spans="1:18" s="44" customFormat="1" x14ac:dyDescent="0.2">
      <c r="A247" s="14" t="s">
        <v>135</v>
      </c>
      <c r="B247" s="14" t="s">
        <v>152</v>
      </c>
      <c r="C247" s="7"/>
      <c r="D247" s="7"/>
      <c r="E247" s="7"/>
      <c r="F247" s="7"/>
      <c r="G247" s="7"/>
      <c r="H247" s="7"/>
      <c r="I247" s="7"/>
      <c r="J247" s="7"/>
      <c r="K247" s="7"/>
      <c r="L247" s="7"/>
      <c r="M247" s="43"/>
      <c r="P247" s="43"/>
    </row>
    <row r="248" spans="1:18" s="44" customFormat="1" x14ac:dyDescent="0.2">
      <c r="A248" s="14" t="s">
        <v>135</v>
      </c>
      <c r="B248" s="14" t="s">
        <v>151</v>
      </c>
      <c r="C248" s="7"/>
      <c r="D248" s="7"/>
      <c r="E248" s="7"/>
      <c r="F248" s="7"/>
      <c r="G248" s="7"/>
      <c r="H248" s="7"/>
      <c r="I248" s="7"/>
      <c r="J248" s="7"/>
      <c r="K248" s="7"/>
      <c r="L248" s="7"/>
      <c r="M248" s="45"/>
      <c r="N248" s="46"/>
      <c r="O248" s="46"/>
      <c r="P248" s="45"/>
      <c r="Q248" s="46"/>
      <c r="R248" s="46"/>
    </row>
    <row r="249" spans="1:18" s="44" customFormat="1" x14ac:dyDescent="0.2">
      <c r="A249" s="14" t="s">
        <v>135</v>
      </c>
      <c r="B249" s="14" t="s">
        <v>206</v>
      </c>
      <c r="C249" s="7"/>
      <c r="D249" s="7"/>
      <c r="E249" s="7"/>
      <c r="F249" s="7"/>
      <c r="G249" s="7"/>
      <c r="H249" s="7"/>
      <c r="I249" s="7"/>
      <c r="J249" s="7"/>
      <c r="K249" s="7"/>
      <c r="L249" s="7"/>
      <c r="M249" s="43"/>
      <c r="P249" s="43"/>
    </row>
    <row r="250" spans="1:18" s="44" customFormat="1" x14ac:dyDescent="0.2">
      <c r="A250" s="14" t="s">
        <v>135</v>
      </c>
      <c r="B250" s="14" t="s">
        <v>24</v>
      </c>
      <c r="C250" s="7"/>
      <c r="D250" s="7"/>
      <c r="E250" s="7"/>
      <c r="F250" s="7"/>
      <c r="G250" s="7"/>
      <c r="H250" s="7"/>
      <c r="I250" s="7"/>
      <c r="J250" s="7"/>
      <c r="K250" s="7"/>
      <c r="L250" s="7"/>
      <c r="M250" s="45"/>
      <c r="N250" s="46"/>
      <c r="O250" s="46"/>
      <c r="P250" s="45"/>
      <c r="Q250" s="46"/>
      <c r="R250" s="46"/>
    </row>
    <row r="251" spans="1:18" s="44" customFormat="1" x14ac:dyDescent="0.2">
      <c r="A251" s="14" t="s">
        <v>135</v>
      </c>
      <c r="B251" s="14" t="s">
        <v>207</v>
      </c>
      <c r="C251" s="7"/>
      <c r="D251" s="7"/>
      <c r="E251" s="7"/>
      <c r="F251" s="7"/>
      <c r="G251" s="7"/>
      <c r="H251" s="7"/>
      <c r="I251" s="7"/>
      <c r="J251" s="7"/>
      <c r="K251" s="7"/>
      <c r="L251" s="7"/>
      <c r="M251" s="43"/>
      <c r="P251" s="43"/>
    </row>
    <row r="252" spans="1:18" s="44" customFormat="1" x14ac:dyDescent="0.2">
      <c r="A252" s="14" t="s">
        <v>135</v>
      </c>
      <c r="B252" s="14" t="s">
        <v>26</v>
      </c>
      <c r="C252" s="7"/>
      <c r="D252" s="7"/>
      <c r="E252" s="7"/>
      <c r="F252" s="7"/>
      <c r="G252" s="7"/>
      <c r="H252" s="7"/>
      <c r="I252" s="7"/>
      <c r="J252" s="7"/>
      <c r="K252" s="7"/>
      <c r="L252" s="7"/>
      <c r="M252" s="45"/>
      <c r="N252" s="46"/>
      <c r="O252" s="46"/>
      <c r="P252" s="45"/>
      <c r="Q252" s="46"/>
      <c r="R252" s="46"/>
    </row>
    <row r="253" spans="1:18" s="44" customFormat="1" ht="12" thickBot="1" x14ac:dyDescent="0.25">
      <c r="A253" s="14" t="s">
        <v>135</v>
      </c>
      <c r="B253" s="14" t="s">
        <v>50</v>
      </c>
      <c r="C253" s="7"/>
      <c r="D253" s="7"/>
      <c r="E253" s="7"/>
      <c r="F253" s="7"/>
      <c r="G253" s="7"/>
      <c r="H253" s="7"/>
      <c r="I253" s="7"/>
      <c r="J253" s="7"/>
      <c r="K253" s="7"/>
      <c r="L253" s="7"/>
      <c r="M253" s="43"/>
      <c r="P253" s="43"/>
    </row>
    <row r="254" spans="1:18" s="44" customFormat="1" ht="12" thickTop="1" x14ac:dyDescent="0.2">
      <c r="A254" s="38" t="s">
        <v>136</v>
      </c>
      <c r="B254" s="38" t="s">
        <v>22</v>
      </c>
      <c r="C254" s="7" t="s">
        <v>303</v>
      </c>
      <c r="D254" s="7"/>
      <c r="E254" s="7"/>
      <c r="F254" s="7"/>
      <c r="G254" s="7"/>
      <c r="H254" s="7"/>
      <c r="I254" s="7"/>
      <c r="J254" s="7"/>
      <c r="K254" s="7"/>
      <c r="L254" s="7"/>
      <c r="M254" s="40"/>
      <c r="N254" s="41"/>
      <c r="O254" s="41"/>
      <c r="P254" s="40"/>
      <c r="Q254" s="41"/>
      <c r="R254" s="41"/>
    </row>
    <row r="255" spans="1:18" s="44" customFormat="1" x14ac:dyDescent="0.2">
      <c r="A255" s="14" t="s">
        <v>136</v>
      </c>
      <c r="B255" s="14" t="s">
        <v>23</v>
      </c>
      <c r="C255" s="7" t="s">
        <v>196</v>
      </c>
      <c r="D255" s="7" t="s">
        <v>197</v>
      </c>
      <c r="E255" s="7"/>
      <c r="F255" s="7"/>
      <c r="G255" s="7"/>
      <c r="H255" s="7"/>
      <c r="I255" s="7"/>
      <c r="J255" s="7"/>
      <c r="K255" s="7"/>
      <c r="L255" s="7"/>
      <c r="M255" s="43"/>
      <c r="P255" s="43"/>
    </row>
    <row r="256" spans="1:18" s="44" customFormat="1" x14ac:dyDescent="0.2">
      <c r="A256" s="14" t="s">
        <v>136</v>
      </c>
      <c r="B256" s="14" t="s">
        <v>21</v>
      </c>
      <c r="C256" s="7" t="s">
        <v>299</v>
      </c>
      <c r="D256" s="7" t="s">
        <v>306</v>
      </c>
      <c r="E256" s="7" t="s">
        <v>307</v>
      </c>
      <c r="F256" s="7"/>
      <c r="G256" s="7"/>
      <c r="H256" s="7"/>
      <c r="I256" s="7"/>
      <c r="J256" s="7"/>
      <c r="K256" s="7"/>
      <c r="L256" s="7"/>
      <c r="M256" s="45"/>
      <c r="N256" s="46"/>
      <c r="O256" s="46"/>
      <c r="P256" s="45"/>
      <c r="Q256" s="46"/>
      <c r="R256" s="46"/>
    </row>
    <row r="257" spans="1:18" s="44" customFormat="1" x14ac:dyDescent="0.2">
      <c r="A257" s="14" t="s">
        <v>136</v>
      </c>
      <c r="B257" s="14" t="s">
        <v>152</v>
      </c>
      <c r="C257" s="7" t="s">
        <v>304</v>
      </c>
      <c r="D257" s="7" t="s">
        <v>211</v>
      </c>
      <c r="E257" s="7" t="s">
        <v>215</v>
      </c>
      <c r="F257" s="7" t="s">
        <v>305</v>
      </c>
      <c r="G257" s="7" t="s">
        <v>201</v>
      </c>
      <c r="H257" s="7"/>
      <c r="I257" s="7"/>
      <c r="J257" s="7"/>
      <c r="K257" s="7"/>
      <c r="L257" s="7"/>
      <c r="M257" s="43"/>
      <c r="P257" s="43"/>
    </row>
    <row r="258" spans="1:18" s="44" customFormat="1" x14ac:dyDescent="0.2">
      <c r="A258" s="14" t="s">
        <v>136</v>
      </c>
      <c r="B258" s="14" t="s">
        <v>151</v>
      </c>
      <c r="C258" s="7"/>
      <c r="D258" s="7"/>
      <c r="E258" s="7"/>
      <c r="F258" s="7"/>
      <c r="G258" s="7"/>
      <c r="H258" s="7"/>
      <c r="I258" s="7"/>
      <c r="J258" s="7"/>
      <c r="K258" s="7"/>
      <c r="L258" s="7"/>
      <c r="M258" s="45"/>
      <c r="N258" s="46"/>
      <c r="O258" s="46"/>
      <c r="P258" s="45"/>
      <c r="Q258" s="46"/>
      <c r="R258" s="46"/>
    </row>
    <row r="259" spans="1:18" s="44" customFormat="1" x14ac:dyDescent="0.2">
      <c r="A259" s="14" t="s">
        <v>136</v>
      </c>
      <c r="B259" s="14" t="s">
        <v>206</v>
      </c>
      <c r="C259" s="7"/>
      <c r="D259" s="7"/>
      <c r="E259" s="7"/>
      <c r="F259" s="7"/>
      <c r="G259" s="7"/>
      <c r="H259" s="7"/>
      <c r="I259" s="7"/>
      <c r="J259" s="7"/>
      <c r="K259" s="7"/>
      <c r="L259" s="7"/>
      <c r="M259" s="43"/>
      <c r="P259" s="43"/>
    </row>
    <row r="260" spans="1:18" s="44" customFormat="1" x14ac:dyDescent="0.2">
      <c r="A260" s="14" t="s">
        <v>136</v>
      </c>
      <c r="B260" s="14" t="s">
        <v>24</v>
      </c>
      <c r="C260" s="7"/>
      <c r="D260" s="7"/>
      <c r="E260" s="7"/>
      <c r="F260" s="7"/>
      <c r="G260" s="7"/>
      <c r="H260" s="7"/>
      <c r="I260" s="7"/>
      <c r="J260" s="7"/>
      <c r="K260" s="7"/>
      <c r="L260" s="7"/>
      <c r="M260" s="45"/>
      <c r="N260" s="46"/>
      <c r="O260" s="46"/>
      <c r="P260" s="45"/>
      <c r="Q260" s="46"/>
      <c r="R260" s="46"/>
    </row>
    <row r="261" spans="1:18" s="44" customFormat="1" x14ac:dyDescent="0.2">
      <c r="A261" s="14" t="s">
        <v>136</v>
      </c>
      <c r="B261" s="14" t="s">
        <v>207</v>
      </c>
      <c r="C261" s="7"/>
      <c r="D261" s="7"/>
      <c r="E261" s="7"/>
      <c r="F261" s="7"/>
      <c r="G261" s="7"/>
      <c r="H261" s="7"/>
      <c r="I261" s="7"/>
      <c r="J261" s="7"/>
      <c r="K261" s="7"/>
      <c r="L261" s="7"/>
      <c r="M261" s="43"/>
      <c r="P261" s="43"/>
    </row>
    <row r="262" spans="1:18" s="44" customFormat="1" x14ac:dyDescent="0.2">
      <c r="A262" s="14" t="s">
        <v>136</v>
      </c>
      <c r="B262" s="14" t="s">
        <v>26</v>
      </c>
      <c r="C262" s="7"/>
      <c r="D262" s="7"/>
      <c r="E262" s="7"/>
      <c r="F262" s="7"/>
      <c r="G262" s="7"/>
      <c r="H262" s="7"/>
      <c r="I262" s="7"/>
      <c r="J262" s="7"/>
      <c r="K262" s="7"/>
      <c r="L262" s="7"/>
      <c r="M262" s="45"/>
      <c r="N262" s="46"/>
      <c r="O262" s="46"/>
      <c r="P262" s="45"/>
      <c r="Q262" s="46"/>
      <c r="R262" s="46"/>
    </row>
    <row r="263" spans="1:18" s="44" customFormat="1" ht="12" thickBot="1" x14ac:dyDescent="0.25">
      <c r="A263" s="14" t="s">
        <v>136</v>
      </c>
      <c r="B263" s="14" t="s">
        <v>50</v>
      </c>
      <c r="C263" s="7" t="s">
        <v>300</v>
      </c>
      <c r="D263" s="7" t="s">
        <v>263</v>
      </c>
      <c r="E263" s="7" t="s">
        <v>301</v>
      </c>
      <c r="F263" s="7" t="s">
        <v>302</v>
      </c>
      <c r="G263" s="7"/>
      <c r="H263" s="7"/>
      <c r="I263" s="7"/>
      <c r="J263" s="7"/>
      <c r="K263" s="7"/>
      <c r="L263" s="7"/>
      <c r="M263" s="43"/>
      <c r="P263" s="43"/>
    </row>
    <row r="264" spans="1:18" s="44" customFormat="1" ht="12" thickTop="1" x14ac:dyDescent="0.2">
      <c r="A264" s="38" t="s">
        <v>370</v>
      </c>
      <c r="B264" s="38" t="s">
        <v>22</v>
      </c>
      <c r="C264" s="7" t="s">
        <v>371</v>
      </c>
      <c r="D264" s="7" t="s">
        <v>372</v>
      </c>
      <c r="E264" s="7" t="s">
        <v>373</v>
      </c>
      <c r="F264" s="7" t="s">
        <v>374</v>
      </c>
      <c r="G264" s="7" t="s">
        <v>375</v>
      </c>
      <c r="H264" s="7"/>
      <c r="I264" s="7"/>
      <c r="J264" s="7"/>
      <c r="K264" s="7"/>
      <c r="L264" s="7"/>
      <c r="M264" s="40"/>
      <c r="N264" s="41"/>
      <c r="O264" s="41"/>
      <c r="P264" s="40"/>
      <c r="Q264" s="41"/>
      <c r="R264" s="41"/>
    </row>
    <row r="265" spans="1:18" s="44" customFormat="1" x14ac:dyDescent="0.2">
      <c r="A265" s="14" t="s">
        <v>370</v>
      </c>
      <c r="B265" s="14" t="s">
        <v>23</v>
      </c>
      <c r="C265" s="7" t="s">
        <v>196</v>
      </c>
      <c r="D265" s="7" t="s">
        <v>197</v>
      </c>
      <c r="E265" s="7"/>
      <c r="F265" s="7"/>
      <c r="G265" s="7"/>
      <c r="H265" s="7"/>
      <c r="I265" s="7"/>
      <c r="J265" s="7"/>
      <c r="K265" s="7"/>
      <c r="L265" s="7"/>
      <c r="M265" s="43"/>
      <c r="P265" s="43"/>
    </row>
    <row r="266" spans="1:18" s="44" customFormat="1" x14ac:dyDescent="0.2">
      <c r="A266" s="14" t="s">
        <v>370</v>
      </c>
      <c r="B266" s="14" t="s">
        <v>21</v>
      </c>
      <c r="C266" s="7" t="s">
        <v>376</v>
      </c>
      <c r="D266" s="7"/>
      <c r="E266" s="7"/>
      <c r="F266" s="7"/>
      <c r="G266" s="7"/>
      <c r="H266" s="7"/>
      <c r="I266" s="7"/>
      <c r="J266" s="7"/>
      <c r="K266" s="7"/>
      <c r="L266" s="7"/>
      <c r="M266" s="45"/>
      <c r="N266" s="46"/>
      <c r="O266" s="46"/>
      <c r="P266" s="45"/>
      <c r="Q266" s="46"/>
      <c r="R266" s="46"/>
    </row>
    <row r="267" spans="1:18" s="44" customFormat="1" x14ac:dyDescent="0.2">
      <c r="A267" s="14" t="s">
        <v>370</v>
      </c>
      <c r="B267" s="14" t="s">
        <v>152</v>
      </c>
      <c r="C267" s="7" t="s">
        <v>376</v>
      </c>
      <c r="D267" s="7"/>
      <c r="E267" s="7"/>
      <c r="F267" s="7"/>
      <c r="G267" s="7"/>
      <c r="H267" s="7"/>
      <c r="I267" s="7"/>
      <c r="J267" s="7"/>
      <c r="K267" s="7"/>
      <c r="L267" s="7"/>
      <c r="M267" s="43"/>
      <c r="P267" s="43"/>
    </row>
    <row r="268" spans="1:18" s="44" customFormat="1" x14ac:dyDescent="0.2">
      <c r="A268" s="14" t="s">
        <v>370</v>
      </c>
      <c r="B268" s="14" t="s">
        <v>151</v>
      </c>
      <c r="C268" s="7" t="s">
        <v>376</v>
      </c>
      <c r="D268" s="7"/>
      <c r="E268" s="7"/>
      <c r="F268" s="7"/>
      <c r="G268" s="7"/>
      <c r="H268" s="7"/>
      <c r="I268" s="7"/>
      <c r="J268" s="7"/>
      <c r="K268" s="7"/>
      <c r="L268" s="7"/>
      <c r="M268" s="45"/>
      <c r="N268" s="46"/>
      <c r="O268" s="46"/>
      <c r="P268" s="45"/>
      <c r="Q268" s="46"/>
      <c r="R268" s="46"/>
    </row>
    <row r="269" spans="1:18" s="44" customFormat="1" x14ac:dyDescent="0.2">
      <c r="A269" s="14" t="s">
        <v>370</v>
      </c>
      <c r="B269" s="14" t="s">
        <v>206</v>
      </c>
      <c r="C269" s="7" t="s">
        <v>376</v>
      </c>
      <c r="D269" s="7"/>
      <c r="E269" s="7"/>
      <c r="F269" s="7"/>
      <c r="G269" s="7"/>
      <c r="H269" s="7"/>
      <c r="I269" s="7"/>
      <c r="J269" s="7"/>
      <c r="K269" s="7"/>
      <c r="L269" s="7"/>
      <c r="M269" s="43"/>
      <c r="P269" s="43"/>
    </row>
    <row r="270" spans="1:18" s="44" customFormat="1" x14ac:dyDescent="0.2">
      <c r="A270" s="14" t="s">
        <v>370</v>
      </c>
      <c r="B270" s="14" t="s">
        <v>24</v>
      </c>
      <c r="C270" s="7" t="s">
        <v>376</v>
      </c>
      <c r="D270" s="7"/>
      <c r="E270" s="7"/>
      <c r="F270" s="7"/>
      <c r="G270" s="7"/>
      <c r="H270" s="7"/>
      <c r="I270" s="7"/>
      <c r="J270" s="7"/>
      <c r="K270" s="7"/>
      <c r="L270" s="7"/>
      <c r="M270" s="45"/>
      <c r="N270" s="46"/>
      <c r="O270" s="46"/>
      <c r="P270" s="45"/>
      <c r="Q270" s="46"/>
      <c r="R270" s="46"/>
    </row>
    <row r="271" spans="1:18" s="44" customFormat="1" x14ac:dyDescent="0.2">
      <c r="A271" s="14" t="s">
        <v>370</v>
      </c>
      <c r="B271" s="14" t="s">
        <v>207</v>
      </c>
      <c r="C271" s="7" t="s">
        <v>377</v>
      </c>
      <c r="D271" s="7"/>
      <c r="E271" s="7"/>
      <c r="F271" s="7"/>
      <c r="G271" s="7"/>
      <c r="H271" s="7"/>
      <c r="I271" s="7"/>
      <c r="J271" s="7"/>
      <c r="K271" s="7"/>
      <c r="L271" s="7"/>
      <c r="M271" s="43"/>
      <c r="P271" s="43"/>
    </row>
    <row r="272" spans="1:18" s="44" customFormat="1" x14ac:dyDescent="0.2">
      <c r="A272" s="14" t="s">
        <v>370</v>
      </c>
      <c r="B272" s="14" t="s">
        <v>26</v>
      </c>
      <c r="C272" s="7" t="s">
        <v>376</v>
      </c>
      <c r="D272" s="7"/>
      <c r="E272" s="7"/>
      <c r="F272" s="7"/>
      <c r="G272" s="7"/>
      <c r="H272" s="7"/>
      <c r="I272" s="7"/>
      <c r="J272" s="7"/>
      <c r="K272" s="7"/>
      <c r="L272" s="7"/>
      <c r="M272" s="45"/>
      <c r="N272" s="46"/>
      <c r="O272" s="46"/>
      <c r="P272" s="45"/>
      <c r="Q272" s="46"/>
      <c r="R272" s="46"/>
    </row>
    <row r="273" spans="1:18" s="44" customFormat="1" ht="12" thickBot="1" x14ac:dyDescent="0.25">
      <c r="A273" s="14" t="s">
        <v>370</v>
      </c>
      <c r="B273" s="14" t="s">
        <v>50</v>
      </c>
      <c r="C273" s="7" t="s">
        <v>378</v>
      </c>
      <c r="D273" s="7" t="s">
        <v>379</v>
      </c>
      <c r="E273" s="7" t="s">
        <v>380</v>
      </c>
      <c r="F273" s="7" t="s">
        <v>381</v>
      </c>
      <c r="G273" s="7" t="s">
        <v>382</v>
      </c>
      <c r="H273" s="7" t="s">
        <v>383</v>
      </c>
      <c r="I273" s="7"/>
      <c r="J273" s="7"/>
      <c r="K273" s="7"/>
      <c r="L273" s="7"/>
      <c r="M273" s="43"/>
      <c r="P273" s="43"/>
    </row>
    <row r="274" spans="1:18" s="44" customFormat="1" ht="12" thickTop="1" x14ac:dyDescent="0.2">
      <c r="A274" s="38" t="s">
        <v>418</v>
      </c>
      <c r="B274" s="38" t="s">
        <v>22</v>
      </c>
      <c r="C274" s="7" t="s">
        <v>272</v>
      </c>
      <c r="D274" s="7" t="s">
        <v>384</v>
      </c>
      <c r="E274" s="7" t="s">
        <v>385</v>
      </c>
      <c r="F274" s="7" t="s">
        <v>386</v>
      </c>
      <c r="G274" s="7" t="s">
        <v>387</v>
      </c>
      <c r="H274" s="7" t="s">
        <v>388</v>
      </c>
      <c r="I274" s="7"/>
      <c r="J274" s="7"/>
      <c r="K274" s="7"/>
      <c r="L274" s="7"/>
      <c r="M274" s="40"/>
      <c r="N274" s="41"/>
      <c r="O274" s="41"/>
      <c r="P274" s="40"/>
      <c r="Q274" s="41"/>
      <c r="R274" s="41"/>
    </row>
    <row r="275" spans="1:18" s="44" customFormat="1" x14ac:dyDescent="0.2">
      <c r="A275" s="14" t="s">
        <v>418</v>
      </c>
      <c r="B275" s="14" t="s">
        <v>23</v>
      </c>
      <c r="C275" s="7" t="s">
        <v>196</v>
      </c>
      <c r="D275" s="7" t="s">
        <v>197</v>
      </c>
      <c r="E275" s="7" t="s">
        <v>389</v>
      </c>
      <c r="F275" s="7"/>
      <c r="G275" s="7"/>
      <c r="H275" s="7"/>
      <c r="I275" s="7"/>
      <c r="J275" s="7"/>
      <c r="K275" s="7"/>
      <c r="L275" s="7"/>
      <c r="M275" s="43"/>
      <c r="P275" s="43"/>
    </row>
    <row r="276" spans="1:18" s="44" customFormat="1" x14ac:dyDescent="0.2">
      <c r="A276" s="14" t="s">
        <v>418</v>
      </c>
      <c r="B276" s="14" t="s">
        <v>21</v>
      </c>
      <c r="C276" s="7" t="s">
        <v>390</v>
      </c>
      <c r="D276" s="7" t="s">
        <v>391</v>
      </c>
      <c r="E276" s="7" t="s">
        <v>392</v>
      </c>
      <c r="F276" s="7"/>
      <c r="G276" s="7"/>
      <c r="H276" s="7"/>
      <c r="I276" s="7"/>
      <c r="J276" s="7"/>
      <c r="K276" s="7"/>
      <c r="L276" s="7"/>
      <c r="M276" s="45"/>
      <c r="N276" s="46"/>
      <c r="O276" s="46"/>
      <c r="P276" s="45"/>
      <c r="Q276" s="46"/>
      <c r="R276" s="46"/>
    </row>
    <row r="277" spans="1:18" s="44" customFormat="1" x14ac:dyDescent="0.2">
      <c r="A277" s="14" t="s">
        <v>418</v>
      </c>
      <c r="B277" s="14" t="s">
        <v>152</v>
      </c>
      <c r="C277" s="7"/>
      <c r="D277" s="7"/>
      <c r="E277" s="7"/>
      <c r="F277" s="7"/>
      <c r="G277" s="7"/>
      <c r="H277" s="7"/>
      <c r="I277" s="7"/>
      <c r="J277" s="7"/>
      <c r="K277" s="7"/>
      <c r="L277" s="7"/>
      <c r="M277" s="43"/>
      <c r="P277" s="43"/>
    </row>
    <row r="278" spans="1:18" s="44" customFormat="1" x14ac:dyDescent="0.2">
      <c r="A278" s="14" t="s">
        <v>418</v>
      </c>
      <c r="B278" s="14" t="s">
        <v>151</v>
      </c>
      <c r="C278" s="7" t="s">
        <v>393</v>
      </c>
      <c r="D278" s="7"/>
      <c r="E278" s="7"/>
      <c r="F278" s="7"/>
      <c r="G278" s="7"/>
      <c r="H278" s="7"/>
      <c r="I278" s="7"/>
      <c r="J278" s="7"/>
      <c r="K278" s="7"/>
      <c r="L278" s="7"/>
      <c r="M278" s="45"/>
      <c r="N278" s="46"/>
      <c r="O278" s="46"/>
      <c r="P278" s="45"/>
      <c r="Q278" s="46"/>
      <c r="R278" s="46"/>
    </row>
    <row r="279" spans="1:18" s="44" customFormat="1" x14ac:dyDescent="0.2">
      <c r="A279" s="14" t="s">
        <v>418</v>
      </c>
      <c r="B279" s="14" t="s">
        <v>206</v>
      </c>
      <c r="C279" s="7" t="s">
        <v>394</v>
      </c>
      <c r="D279" s="7" t="s">
        <v>395</v>
      </c>
      <c r="E279" s="7" t="s">
        <v>396</v>
      </c>
      <c r="F279" s="7" t="s">
        <v>397</v>
      </c>
      <c r="G279" s="7" t="s">
        <v>398</v>
      </c>
      <c r="H279" s="7" t="s">
        <v>399</v>
      </c>
      <c r="I279" s="7" t="s">
        <v>400</v>
      </c>
      <c r="J279" s="7" t="s">
        <v>401</v>
      </c>
      <c r="K279" s="7" t="s">
        <v>402</v>
      </c>
      <c r="L279" s="7" t="s">
        <v>403</v>
      </c>
      <c r="M279" s="43" t="s">
        <v>392</v>
      </c>
      <c r="P279" s="43"/>
    </row>
    <row r="280" spans="1:18" s="44" customFormat="1" x14ac:dyDescent="0.2">
      <c r="A280" s="14" t="s">
        <v>418</v>
      </c>
      <c r="B280" s="14" t="s">
        <v>24</v>
      </c>
      <c r="C280" s="7"/>
      <c r="D280" s="7"/>
      <c r="E280" s="7"/>
      <c r="F280" s="7"/>
      <c r="G280" s="7"/>
      <c r="H280" s="7"/>
      <c r="I280" s="7"/>
      <c r="J280" s="7"/>
      <c r="K280" s="7"/>
      <c r="L280" s="7"/>
      <c r="M280" s="45"/>
      <c r="N280" s="46"/>
      <c r="O280" s="46"/>
      <c r="P280" s="45"/>
      <c r="Q280" s="46"/>
      <c r="R280" s="46"/>
    </row>
    <row r="281" spans="1:18" s="44" customFormat="1" x14ac:dyDescent="0.2">
      <c r="A281" s="14" t="s">
        <v>418</v>
      </c>
      <c r="B281" s="14" t="s">
        <v>207</v>
      </c>
      <c r="C281" s="7" t="s">
        <v>395</v>
      </c>
      <c r="D281" s="7"/>
      <c r="E281" s="7"/>
      <c r="F281" s="7"/>
      <c r="G281" s="7"/>
      <c r="H281" s="7"/>
      <c r="I281" s="7"/>
      <c r="J281" s="7"/>
      <c r="K281" s="7"/>
      <c r="L281" s="7"/>
      <c r="M281" s="43"/>
      <c r="P281" s="43"/>
    </row>
    <row r="282" spans="1:18" s="44" customFormat="1" x14ac:dyDescent="0.2">
      <c r="A282" s="14" t="s">
        <v>418</v>
      </c>
      <c r="B282" s="14" t="s">
        <v>26</v>
      </c>
      <c r="C282" s="7"/>
      <c r="D282" s="7"/>
      <c r="E282" s="7"/>
      <c r="F282" s="7"/>
      <c r="G282" s="7"/>
      <c r="H282" s="7"/>
      <c r="I282" s="7"/>
      <c r="J282" s="7"/>
      <c r="K282" s="7"/>
      <c r="L282" s="7"/>
      <c r="M282" s="45"/>
      <c r="N282" s="46"/>
      <c r="O282" s="46"/>
      <c r="P282" s="45"/>
      <c r="Q282" s="46"/>
      <c r="R282" s="46"/>
    </row>
    <row r="283" spans="1:18" s="44" customFormat="1" ht="12" thickBot="1" x14ac:dyDescent="0.25">
      <c r="A283" s="14" t="s">
        <v>418</v>
      </c>
      <c r="B283" s="14" t="s">
        <v>50</v>
      </c>
      <c r="C283" s="7" t="s">
        <v>404</v>
      </c>
      <c r="D283" s="7" t="s">
        <v>405</v>
      </c>
      <c r="E283" s="7" t="s">
        <v>406</v>
      </c>
      <c r="F283" s="7" t="s">
        <v>407</v>
      </c>
      <c r="G283" s="7" t="s">
        <v>408</v>
      </c>
      <c r="H283" s="7" t="s">
        <v>409</v>
      </c>
      <c r="I283" s="7" t="s">
        <v>410</v>
      </c>
      <c r="J283" s="7" t="s">
        <v>411</v>
      </c>
      <c r="K283" s="7" t="s">
        <v>412</v>
      </c>
      <c r="L283" s="7" t="s">
        <v>413</v>
      </c>
      <c r="M283" s="43" t="s">
        <v>414</v>
      </c>
      <c r="N283" s="44" t="s">
        <v>415</v>
      </c>
      <c r="O283" s="44" t="s">
        <v>416</v>
      </c>
      <c r="P283" s="43" t="s">
        <v>417</v>
      </c>
    </row>
    <row r="284" spans="1:18" s="44" customFormat="1" ht="12" thickTop="1" x14ac:dyDescent="0.2">
      <c r="A284" s="38" t="s">
        <v>429</v>
      </c>
      <c r="B284" s="38" t="s">
        <v>22</v>
      </c>
      <c r="C284" s="7" t="s">
        <v>419</v>
      </c>
      <c r="D284" s="7" t="s">
        <v>420</v>
      </c>
      <c r="E284" s="7" t="s">
        <v>421</v>
      </c>
      <c r="F284" s="7" t="s">
        <v>422</v>
      </c>
      <c r="G284" s="7" t="s">
        <v>423</v>
      </c>
      <c r="H284" s="7" t="s">
        <v>424</v>
      </c>
      <c r="I284" s="7" t="s">
        <v>425</v>
      </c>
      <c r="J284" s="7"/>
      <c r="K284" s="7"/>
      <c r="L284" s="7"/>
      <c r="M284" s="40"/>
      <c r="N284" s="41"/>
      <c r="O284" s="41"/>
      <c r="P284" s="40"/>
      <c r="Q284" s="41"/>
      <c r="R284" s="41"/>
    </row>
    <row r="285" spans="1:18" s="44" customFormat="1" x14ac:dyDescent="0.2">
      <c r="A285" s="14" t="s">
        <v>429</v>
      </c>
      <c r="B285" s="14" t="s">
        <v>23</v>
      </c>
      <c r="C285" s="7" t="s">
        <v>197</v>
      </c>
      <c r="D285" s="7" t="s">
        <v>196</v>
      </c>
      <c r="E285" s="7" t="s">
        <v>426</v>
      </c>
      <c r="F285" s="7" t="s">
        <v>427</v>
      </c>
      <c r="G285" s="7" t="s">
        <v>428</v>
      </c>
      <c r="H285" s="7"/>
      <c r="I285" s="7"/>
      <c r="J285" s="7"/>
      <c r="K285" s="7"/>
      <c r="L285" s="7"/>
      <c r="M285" s="43"/>
      <c r="P285" s="43"/>
    </row>
    <row r="286" spans="1:18" s="44" customFormat="1" x14ac:dyDescent="0.2">
      <c r="A286" s="14" t="s">
        <v>429</v>
      </c>
      <c r="B286" s="14" t="s">
        <v>21</v>
      </c>
      <c r="C286" s="7"/>
      <c r="D286" s="7"/>
      <c r="E286" s="7"/>
      <c r="F286" s="7"/>
      <c r="G286" s="7"/>
      <c r="H286" s="7"/>
      <c r="I286" s="7"/>
      <c r="J286" s="7"/>
      <c r="K286" s="7"/>
      <c r="L286" s="7"/>
      <c r="M286" s="45"/>
      <c r="N286" s="46"/>
      <c r="O286" s="46"/>
      <c r="P286" s="45"/>
      <c r="Q286" s="46"/>
      <c r="R286" s="46"/>
    </row>
    <row r="287" spans="1:18" s="44" customFormat="1" x14ac:dyDescent="0.2">
      <c r="A287" s="14" t="s">
        <v>429</v>
      </c>
      <c r="B287" s="14" t="s">
        <v>152</v>
      </c>
      <c r="C287" s="7"/>
      <c r="D287" s="7"/>
      <c r="E287" s="7"/>
      <c r="F287" s="7"/>
      <c r="G287" s="7"/>
      <c r="H287" s="7"/>
      <c r="I287" s="7"/>
      <c r="J287" s="7"/>
      <c r="K287" s="7"/>
      <c r="L287" s="7"/>
      <c r="M287" s="43"/>
      <c r="P287" s="43"/>
    </row>
    <row r="288" spans="1:18" s="44" customFormat="1" x14ac:dyDescent="0.2">
      <c r="A288" s="14" t="s">
        <v>429</v>
      </c>
      <c r="B288" s="14" t="s">
        <v>151</v>
      </c>
      <c r="C288" s="7"/>
      <c r="D288" s="7"/>
      <c r="E288" s="7"/>
      <c r="F288" s="7"/>
      <c r="G288" s="7"/>
      <c r="H288" s="7"/>
      <c r="I288" s="7"/>
      <c r="J288" s="7"/>
      <c r="K288" s="7"/>
      <c r="L288" s="7"/>
      <c r="M288" s="45"/>
      <c r="N288" s="46"/>
      <c r="O288" s="46"/>
      <c r="P288" s="45"/>
      <c r="Q288" s="46"/>
      <c r="R288" s="46"/>
    </row>
    <row r="289" spans="1:18" s="44" customFormat="1" x14ac:dyDescent="0.2">
      <c r="A289" s="14" t="s">
        <v>429</v>
      </c>
      <c r="B289" s="14" t="s">
        <v>206</v>
      </c>
      <c r="C289" s="7"/>
      <c r="D289" s="7"/>
      <c r="E289" s="7"/>
      <c r="F289" s="7"/>
      <c r="G289" s="7"/>
      <c r="H289" s="7"/>
      <c r="I289" s="7"/>
      <c r="J289" s="7"/>
      <c r="K289" s="7"/>
      <c r="L289" s="7"/>
      <c r="M289" s="43"/>
      <c r="P289" s="43"/>
    </row>
    <row r="290" spans="1:18" s="44" customFormat="1" x14ac:dyDescent="0.2">
      <c r="A290" s="14" t="s">
        <v>429</v>
      </c>
      <c r="B290" s="14" t="s">
        <v>24</v>
      </c>
      <c r="C290" s="7"/>
      <c r="D290" s="7"/>
      <c r="E290" s="7"/>
      <c r="F290" s="7"/>
      <c r="G290" s="7"/>
      <c r="H290" s="7"/>
      <c r="I290" s="7"/>
      <c r="J290" s="7"/>
      <c r="K290" s="7"/>
      <c r="L290" s="7"/>
      <c r="M290" s="45"/>
      <c r="N290" s="46"/>
      <c r="O290" s="46"/>
      <c r="P290" s="45"/>
      <c r="Q290" s="46"/>
      <c r="R290" s="46"/>
    </row>
    <row r="291" spans="1:18" s="44" customFormat="1" x14ac:dyDescent="0.2">
      <c r="A291" s="14" t="s">
        <v>429</v>
      </c>
      <c r="B291" s="14" t="s">
        <v>207</v>
      </c>
      <c r="C291" s="7"/>
      <c r="D291" s="7"/>
      <c r="E291" s="7"/>
      <c r="F291" s="7"/>
      <c r="G291" s="7"/>
      <c r="H291" s="7"/>
      <c r="I291" s="7"/>
      <c r="J291" s="7"/>
      <c r="K291" s="7"/>
      <c r="L291" s="7"/>
      <c r="M291" s="43"/>
      <c r="P291" s="43"/>
    </row>
    <row r="292" spans="1:18" s="44" customFormat="1" x14ac:dyDescent="0.2">
      <c r="A292" s="14" t="s">
        <v>429</v>
      </c>
      <c r="B292" s="14" t="s">
        <v>26</v>
      </c>
      <c r="C292" s="7"/>
      <c r="D292" s="7"/>
      <c r="E292" s="7"/>
      <c r="F292" s="7"/>
      <c r="G292" s="7"/>
      <c r="H292" s="7"/>
      <c r="I292" s="7"/>
      <c r="J292" s="7"/>
      <c r="K292" s="7"/>
      <c r="L292" s="7"/>
      <c r="M292" s="45"/>
      <c r="N292" s="46"/>
      <c r="O292" s="46"/>
      <c r="P292" s="45"/>
      <c r="Q292" s="46"/>
      <c r="R292" s="46"/>
    </row>
    <row r="293" spans="1:18" s="44" customFormat="1" ht="12" thickBot="1" x14ac:dyDescent="0.25">
      <c r="A293" s="14" t="s">
        <v>429</v>
      </c>
      <c r="B293" s="14" t="s">
        <v>50</v>
      </c>
      <c r="C293" s="7"/>
      <c r="D293" s="7"/>
      <c r="E293" s="7"/>
      <c r="F293" s="7"/>
      <c r="G293" s="7"/>
      <c r="H293" s="7"/>
      <c r="I293" s="7"/>
      <c r="J293" s="7"/>
      <c r="K293" s="7"/>
      <c r="L293" s="7"/>
      <c r="M293" s="43"/>
      <c r="P293" s="43"/>
    </row>
    <row r="294" spans="1:18" s="44" customFormat="1" ht="12" thickTop="1" x14ac:dyDescent="0.2">
      <c r="A294" s="38" t="s">
        <v>472</v>
      </c>
      <c r="B294" s="38" t="s">
        <v>22</v>
      </c>
      <c r="C294" s="39"/>
      <c r="D294" s="39"/>
      <c r="E294" s="39"/>
      <c r="F294" s="39"/>
      <c r="G294" s="39"/>
      <c r="H294" s="39"/>
      <c r="I294" s="39"/>
      <c r="J294" s="39"/>
      <c r="K294" s="39"/>
      <c r="L294" s="39"/>
      <c r="M294" s="40"/>
      <c r="N294" s="41"/>
      <c r="O294" s="41"/>
      <c r="P294" s="40"/>
      <c r="Q294" s="41"/>
      <c r="R294" s="41"/>
    </row>
    <row r="295" spans="1:18" s="44" customFormat="1" x14ac:dyDescent="0.2">
      <c r="A295" s="14" t="s">
        <v>472</v>
      </c>
      <c r="B295" s="14" t="s">
        <v>23</v>
      </c>
      <c r="C295" s="36" t="s">
        <v>196</v>
      </c>
      <c r="D295" s="36" t="s">
        <v>197</v>
      </c>
      <c r="E295" s="36"/>
      <c r="F295" s="36"/>
      <c r="G295" s="36"/>
      <c r="H295" s="36"/>
      <c r="I295" s="36"/>
      <c r="J295" s="36"/>
      <c r="K295" s="36"/>
      <c r="L295" s="36"/>
      <c r="M295" s="43"/>
      <c r="P295" s="43"/>
    </row>
    <row r="296" spans="1:18" s="44" customFormat="1" x14ac:dyDescent="0.2">
      <c r="A296" s="14" t="s">
        <v>472</v>
      </c>
      <c r="B296" s="14" t="s">
        <v>21</v>
      </c>
      <c r="C296" s="36" t="s">
        <v>452</v>
      </c>
      <c r="D296" s="36" t="s">
        <v>453</v>
      </c>
      <c r="E296" s="36" t="s">
        <v>454</v>
      </c>
      <c r="F296" s="36" t="s">
        <v>455</v>
      </c>
      <c r="G296" s="36" t="s">
        <v>456</v>
      </c>
      <c r="H296" s="36" t="s">
        <v>457</v>
      </c>
      <c r="I296" s="36" t="s">
        <v>458</v>
      </c>
      <c r="J296" s="36" t="s">
        <v>459</v>
      </c>
      <c r="K296" s="36" t="s">
        <v>460</v>
      </c>
      <c r="L296" s="36"/>
      <c r="M296" s="45"/>
      <c r="N296" s="46"/>
      <c r="O296" s="46"/>
      <c r="P296" s="45"/>
      <c r="Q296" s="46"/>
      <c r="R296" s="46"/>
    </row>
    <row r="297" spans="1:18" s="44" customFormat="1" x14ac:dyDescent="0.2">
      <c r="A297" s="14" t="s">
        <v>472</v>
      </c>
      <c r="B297" s="14" t="s">
        <v>152</v>
      </c>
      <c r="C297" s="36"/>
      <c r="D297" s="36"/>
      <c r="E297" s="36"/>
      <c r="F297" s="36"/>
      <c r="G297" s="36"/>
      <c r="H297" s="36"/>
      <c r="I297" s="36"/>
      <c r="J297" s="36"/>
      <c r="K297" s="36"/>
      <c r="L297" s="36"/>
      <c r="M297" s="43"/>
      <c r="P297" s="43"/>
    </row>
    <row r="298" spans="1:18" s="44" customFormat="1" x14ac:dyDescent="0.2">
      <c r="A298" s="14" t="s">
        <v>472</v>
      </c>
      <c r="B298" s="14" t="s">
        <v>151</v>
      </c>
      <c r="C298" s="36"/>
      <c r="D298" s="36"/>
      <c r="E298" s="36"/>
      <c r="F298" s="36"/>
      <c r="G298" s="36"/>
      <c r="H298" s="36"/>
      <c r="I298" s="36"/>
      <c r="J298" s="36"/>
      <c r="K298" s="36"/>
      <c r="L298" s="36"/>
      <c r="M298" s="45"/>
      <c r="N298" s="46"/>
      <c r="O298" s="46"/>
      <c r="P298" s="45"/>
      <c r="Q298" s="46"/>
      <c r="R298" s="46"/>
    </row>
    <row r="299" spans="1:18" s="44" customFormat="1" x14ac:dyDescent="0.2">
      <c r="A299" s="14" t="s">
        <v>472</v>
      </c>
      <c r="B299" s="14" t="s">
        <v>206</v>
      </c>
      <c r="C299" s="36" t="s">
        <v>461</v>
      </c>
      <c r="D299" s="36" t="s">
        <v>462</v>
      </c>
      <c r="E299" s="36" t="s">
        <v>463</v>
      </c>
      <c r="F299" s="36" t="s">
        <v>464</v>
      </c>
      <c r="G299" s="36" t="s">
        <v>465</v>
      </c>
      <c r="H299" s="36" t="s">
        <v>466</v>
      </c>
      <c r="I299" s="36" t="s">
        <v>467</v>
      </c>
      <c r="J299" s="36" t="s">
        <v>199</v>
      </c>
      <c r="K299" s="36"/>
      <c r="L299" s="36"/>
      <c r="M299" s="43"/>
      <c r="P299" s="43"/>
    </row>
    <row r="300" spans="1:18" s="44" customFormat="1" x14ac:dyDescent="0.2">
      <c r="A300" s="14" t="s">
        <v>472</v>
      </c>
      <c r="B300" s="14" t="s">
        <v>24</v>
      </c>
      <c r="C300" s="36" t="s">
        <v>468</v>
      </c>
      <c r="D300" s="36" t="s">
        <v>469</v>
      </c>
      <c r="E300" s="36" t="s">
        <v>470</v>
      </c>
      <c r="F300" s="36"/>
      <c r="G300" s="36"/>
      <c r="H300" s="36"/>
      <c r="I300" s="36"/>
      <c r="J300" s="36"/>
      <c r="K300" s="36"/>
      <c r="L300" s="36"/>
      <c r="M300" s="45"/>
      <c r="N300" s="46"/>
      <c r="O300" s="46"/>
      <c r="P300" s="45"/>
      <c r="Q300" s="46"/>
      <c r="R300" s="46"/>
    </row>
    <row r="301" spans="1:18" s="44" customFormat="1" x14ac:dyDescent="0.2">
      <c r="A301" s="14" t="s">
        <v>472</v>
      </c>
      <c r="B301" s="14" t="s">
        <v>207</v>
      </c>
      <c r="C301" s="36" t="s">
        <v>471</v>
      </c>
      <c r="D301" s="36" t="s">
        <v>391</v>
      </c>
      <c r="E301" s="36"/>
      <c r="F301" s="36"/>
      <c r="G301" s="36"/>
      <c r="H301" s="36"/>
      <c r="I301" s="36"/>
      <c r="J301" s="36"/>
      <c r="K301" s="36"/>
      <c r="L301" s="36"/>
      <c r="M301" s="43"/>
      <c r="P301" s="43"/>
    </row>
    <row r="302" spans="1:18" s="44" customFormat="1" x14ac:dyDescent="0.2">
      <c r="A302" s="14" t="s">
        <v>472</v>
      </c>
      <c r="B302" s="14" t="s">
        <v>26</v>
      </c>
      <c r="C302" s="36"/>
      <c r="D302" s="36"/>
      <c r="E302" s="36"/>
      <c r="F302" s="36"/>
      <c r="G302" s="36"/>
      <c r="H302" s="36"/>
      <c r="I302" s="36"/>
      <c r="J302" s="36"/>
      <c r="K302" s="36"/>
      <c r="L302" s="36"/>
      <c r="M302" s="45"/>
      <c r="N302" s="46"/>
      <c r="O302" s="46"/>
      <c r="P302" s="45"/>
      <c r="Q302" s="46"/>
      <c r="R302" s="46"/>
    </row>
    <row r="303" spans="1:18" s="44" customFormat="1" ht="12" thickBot="1" x14ac:dyDescent="0.25">
      <c r="A303" s="14" t="s">
        <v>472</v>
      </c>
      <c r="B303" s="14" t="s">
        <v>50</v>
      </c>
      <c r="C303" s="36"/>
      <c r="D303" s="36"/>
      <c r="E303" s="36"/>
      <c r="F303" s="36"/>
      <c r="G303" s="36"/>
      <c r="H303" s="36"/>
      <c r="I303" s="36"/>
      <c r="J303" s="36"/>
      <c r="K303" s="36"/>
      <c r="L303" s="36"/>
      <c r="M303" s="43"/>
      <c r="P303" s="43"/>
    </row>
    <row r="304" spans="1:18" s="44" customFormat="1" ht="12" thickTop="1" x14ac:dyDescent="0.2">
      <c r="A304" s="38" t="s">
        <v>479</v>
      </c>
      <c r="B304" s="38" t="s">
        <v>22</v>
      </c>
      <c r="C304" s="39" t="s">
        <v>473</v>
      </c>
      <c r="D304" s="39"/>
      <c r="E304" s="39"/>
      <c r="F304" s="39"/>
      <c r="G304" s="39"/>
      <c r="H304" s="39"/>
      <c r="I304" s="39"/>
      <c r="J304" s="39"/>
      <c r="K304" s="39"/>
      <c r="L304" s="39"/>
      <c r="M304" s="40"/>
      <c r="N304" s="41"/>
      <c r="O304" s="41"/>
      <c r="P304" s="40"/>
      <c r="Q304" s="41"/>
      <c r="R304" s="41"/>
    </row>
    <row r="305" spans="1:35" s="44" customFormat="1" x14ac:dyDescent="0.2">
      <c r="A305" s="27" t="s">
        <v>479</v>
      </c>
      <c r="B305" s="14" t="s">
        <v>23</v>
      </c>
      <c r="C305" s="36" t="s">
        <v>196</v>
      </c>
      <c r="D305" s="36" t="s">
        <v>197</v>
      </c>
      <c r="E305" s="36"/>
      <c r="F305" s="36"/>
      <c r="G305" s="36"/>
      <c r="H305" s="36"/>
      <c r="I305" s="36"/>
      <c r="J305" s="36"/>
      <c r="K305" s="36"/>
      <c r="L305" s="36"/>
      <c r="M305" s="43"/>
      <c r="P305" s="43"/>
    </row>
    <row r="306" spans="1:35" s="44" customFormat="1" x14ac:dyDescent="0.2">
      <c r="A306" s="27" t="s">
        <v>479</v>
      </c>
      <c r="B306" s="14" t="s">
        <v>21</v>
      </c>
      <c r="C306" s="36" t="s">
        <v>474</v>
      </c>
      <c r="D306" s="36"/>
      <c r="E306" s="36"/>
      <c r="F306" s="36"/>
      <c r="G306" s="36"/>
      <c r="H306" s="36"/>
      <c r="I306" s="36"/>
      <c r="J306" s="36"/>
      <c r="K306" s="36"/>
      <c r="L306" s="36"/>
      <c r="M306" s="45"/>
      <c r="N306" s="46"/>
      <c r="O306" s="46"/>
      <c r="P306" s="45"/>
      <c r="Q306" s="46"/>
      <c r="R306" s="46"/>
    </row>
    <row r="307" spans="1:35" s="44" customFormat="1" x14ac:dyDescent="0.2">
      <c r="A307" s="27" t="s">
        <v>479</v>
      </c>
      <c r="B307" s="14" t="s">
        <v>152</v>
      </c>
      <c r="C307" s="36"/>
      <c r="D307" s="36"/>
      <c r="E307" s="36"/>
      <c r="F307" s="36"/>
      <c r="G307" s="36"/>
      <c r="H307" s="36"/>
      <c r="I307" s="36"/>
      <c r="J307" s="36"/>
      <c r="K307" s="36"/>
      <c r="L307" s="36"/>
      <c r="M307" s="43"/>
      <c r="P307" s="43"/>
    </row>
    <row r="308" spans="1:35" s="44" customFormat="1" x14ac:dyDescent="0.2">
      <c r="A308" s="27" t="s">
        <v>479</v>
      </c>
      <c r="B308" s="14" t="s">
        <v>151</v>
      </c>
      <c r="C308" s="36"/>
      <c r="D308" s="36"/>
      <c r="E308" s="36"/>
      <c r="F308" s="36"/>
      <c r="G308" s="36"/>
      <c r="H308" s="36"/>
      <c r="I308" s="36"/>
      <c r="J308" s="36"/>
      <c r="K308" s="36"/>
      <c r="L308" s="36"/>
      <c r="M308" s="45"/>
      <c r="N308" s="46"/>
      <c r="O308" s="46"/>
      <c r="P308" s="45"/>
      <c r="Q308" s="46"/>
      <c r="R308" s="46"/>
    </row>
    <row r="309" spans="1:35" s="44" customFormat="1" x14ac:dyDescent="0.2">
      <c r="A309" s="27" t="s">
        <v>479</v>
      </c>
      <c r="B309" s="14" t="s">
        <v>206</v>
      </c>
      <c r="C309" s="36"/>
      <c r="D309" s="36"/>
      <c r="E309" s="36"/>
      <c r="F309" s="36"/>
      <c r="G309" s="36"/>
      <c r="H309" s="36"/>
      <c r="I309" s="36"/>
      <c r="J309" s="36"/>
      <c r="K309" s="36"/>
      <c r="L309" s="36"/>
      <c r="M309" s="43"/>
      <c r="P309" s="43"/>
    </row>
    <row r="310" spans="1:35" s="44" customFormat="1" x14ac:dyDescent="0.2">
      <c r="A310" s="27" t="s">
        <v>479</v>
      </c>
      <c r="B310" s="14" t="s">
        <v>24</v>
      </c>
      <c r="C310" s="36"/>
      <c r="D310" s="36"/>
      <c r="E310" s="36"/>
      <c r="F310" s="36"/>
      <c r="G310" s="36"/>
      <c r="H310" s="36"/>
      <c r="I310" s="36"/>
      <c r="J310" s="36"/>
      <c r="K310" s="36"/>
      <c r="L310" s="36"/>
      <c r="M310" s="45"/>
      <c r="N310" s="46"/>
      <c r="O310" s="46"/>
      <c r="P310" s="45"/>
      <c r="Q310" s="46"/>
      <c r="R310" s="46"/>
    </row>
    <row r="311" spans="1:35" s="44" customFormat="1" x14ac:dyDescent="0.2">
      <c r="A311" s="27" t="s">
        <v>479</v>
      </c>
      <c r="B311" s="14" t="s">
        <v>207</v>
      </c>
      <c r="C311" s="36"/>
      <c r="D311" s="36"/>
      <c r="E311" s="36"/>
      <c r="F311" s="36"/>
      <c r="G311" s="36"/>
      <c r="H311" s="36"/>
      <c r="I311" s="36"/>
      <c r="J311" s="36"/>
      <c r="K311" s="36"/>
      <c r="L311" s="36"/>
      <c r="M311" s="43"/>
      <c r="P311" s="43"/>
    </row>
    <row r="312" spans="1:35" s="44" customFormat="1" x14ac:dyDescent="0.2">
      <c r="A312" s="27" t="s">
        <v>479</v>
      </c>
      <c r="B312" s="14" t="s">
        <v>26</v>
      </c>
      <c r="C312" s="36"/>
      <c r="D312" s="36"/>
      <c r="E312" s="36"/>
      <c r="F312" s="36"/>
      <c r="G312" s="36"/>
      <c r="H312" s="36"/>
      <c r="I312" s="36"/>
      <c r="J312" s="36"/>
      <c r="K312" s="36"/>
      <c r="L312" s="36"/>
      <c r="M312" s="45"/>
      <c r="N312" s="46"/>
      <c r="O312" s="46"/>
      <c r="P312" s="45"/>
      <c r="Q312" s="46"/>
      <c r="R312" s="46"/>
    </row>
    <row r="313" spans="1:35" s="44" customFormat="1" ht="12" thickBot="1" x14ac:dyDescent="0.25">
      <c r="A313" s="27" t="s">
        <v>479</v>
      </c>
      <c r="B313" s="14" t="s">
        <v>50</v>
      </c>
      <c r="C313" s="14" t="s">
        <v>264</v>
      </c>
      <c r="D313" s="14" t="s">
        <v>475</v>
      </c>
      <c r="E313" s="14" t="s">
        <v>476</v>
      </c>
      <c r="F313" s="14" t="s">
        <v>477</v>
      </c>
      <c r="G313" s="14" t="s">
        <v>478</v>
      </c>
      <c r="H313" s="14"/>
      <c r="I313" s="14"/>
      <c r="J313" s="14"/>
      <c r="K313" s="14"/>
      <c r="L313" s="14"/>
      <c r="M313" s="51"/>
      <c r="N313" s="52"/>
      <c r="O313" s="52"/>
      <c r="P313" s="51"/>
      <c r="Q313" s="52"/>
      <c r="R313" s="52"/>
      <c r="S313" s="52"/>
      <c r="T313" s="52"/>
      <c r="U313" s="52"/>
      <c r="V313" s="52"/>
      <c r="W313" s="52"/>
      <c r="X313" s="52"/>
      <c r="Y313" s="52"/>
      <c r="Z313" s="52"/>
      <c r="AA313" s="52"/>
      <c r="AB313" s="52"/>
      <c r="AC313" s="52"/>
      <c r="AD313" s="52"/>
      <c r="AE313" s="52"/>
      <c r="AF313" s="52"/>
      <c r="AG313" s="52"/>
      <c r="AH313" s="52"/>
      <c r="AI313" s="52"/>
    </row>
    <row r="314" spans="1:35" s="44" customFormat="1" ht="12" thickTop="1" x14ac:dyDescent="0.2">
      <c r="A314" s="49" t="s">
        <v>643</v>
      </c>
      <c r="B314" s="50" t="s">
        <v>22</v>
      </c>
      <c r="C314" s="50" t="s">
        <v>651</v>
      </c>
      <c r="D314" s="50"/>
      <c r="E314" s="50"/>
      <c r="F314" s="50"/>
      <c r="G314" s="50"/>
      <c r="H314" s="50"/>
      <c r="I314" s="50"/>
      <c r="J314" s="50"/>
      <c r="K314" s="50"/>
      <c r="L314" s="50"/>
      <c r="M314" s="51"/>
      <c r="N314" s="52"/>
      <c r="O314" s="52"/>
      <c r="P314" s="51"/>
      <c r="Q314" s="52"/>
      <c r="R314" s="52"/>
      <c r="S314" s="52"/>
      <c r="T314" s="52"/>
      <c r="U314" s="52"/>
      <c r="V314" s="52"/>
      <c r="W314" s="52"/>
      <c r="X314" s="52"/>
      <c r="Y314" s="52"/>
      <c r="Z314" s="52"/>
      <c r="AA314" s="52"/>
      <c r="AB314" s="52"/>
      <c r="AC314" s="52"/>
      <c r="AD314" s="52"/>
      <c r="AE314" s="52"/>
      <c r="AF314" s="52"/>
      <c r="AG314" s="52"/>
      <c r="AH314" s="52"/>
      <c r="AI314" s="52"/>
    </row>
    <row r="315" spans="1:35" s="44" customFormat="1" x14ac:dyDescent="0.2">
      <c r="A315" s="51" t="s">
        <v>643</v>
      </c>
      <c r="B315" s="52" t="s">
        <v>23</v>
      </c>
      <c r="C315" s="52" t="s">
        <v>197</v>
      </c>
      <c r="D315" s="52" t="s">
        <v>196</v>
      </c>
      <c r="E315" s="52" t="s">
        <v>652</v>
      </c>
      <c r="F315" s="52" t="s">
        <v>265</v>
      </c>
      <c r="G315" s="52"/>
      <c r="H315" s="52"/>
      <c r="I315" s="52"/>
      <c r="J315" s="52"/>
      <c r="K315" s="52"/>
      <c r="L315" s="52"/>
      <c r="M315" s="51"/>
      <c r="N315" s="52"/>
      <c r="O315" s="52"/>
      <c r="P315" s="51"/>
      <c r="Q315" s="52"/>
      <c r="R315" s="52"/>
      <c r="S315" s="52"/>
      <c r="T315" s="52"/>
      <c r="U315" s="52"/>
      <c r="V315" s="52"/>
      <c r="W315" s="52"/>
      <c r="X315" s="52"/>
      <c r="Y315" s="52"/>
      <c r="Z315" s="52"/>
      <c r="AA315" s="52"/>
      <c r="AB315" s="52"/>
      <c r="AC315" s="52"/>
      <c r="AD315" s="52"/>
      <c r="AE315" s="52"/>
      <c r="AF315" s="52"/>
      <c r="AG315" s="52"/>
      <c r="AH315" s="52"/>
      <c r="AI315" s="52"/>
    </row>
    <row r="316" spans="1:35" s="44" customFormat="1" x14ac:dyDescent="0.2">
      <c r="A316" s="51" t="s">
        <v>643</v>
      </c>
      <c r="B316" s="52" t="s">
        <v>21</v>
      </c>
      <c r="C316" s="52" t="s">
        <v>473</v>
      </c>
      <c r="D316" s="52"/>
      <c r="E316" s="52"/>
      <c r="F316" s="52"/>
      <c r="G316" s="52"/>
      <c r="H316" s="52"/>
      <c r="I316" s="52"/>
      <c r="J316" s="52"/>
      <c r="K316" s="52"/>
      <c r="L316" s="52"/>
      <c r="M316" s="51"/>
      <c r="N316" s="52"/>
      <c r="O316" s="52"/>
      <c r="P316" s="51"/>
      <c r="Q316" s="52"/>
      <c r="R316" s="52"/>
      <c r="S316" s="52"/>
      <c r="T316" s="52"/>
      <c r="U316" s="52"/>
      <c r="V316" s="52"/>
      <c r="W316" s="52"/>
      <c r="X316" s="52"/>
      <c r="Y316" s="52"/>
      <c r="Z316" s="52"/>
      <c r="AA316" s="52"/>
      <c r="AB316" s="52"/>
      <c r="AC316" s="52"/>
      <c r="AD316" s="52"/>
      <c r="AE316" s="52"/>
      <c r="AF316" s="52"/>
      <c r="AG316" s="52"/>
      <c r="AH316" s="52"/>
      <c r="AI316" s="52"/>
    </row>
    <row r="317" spans="1:35" s="44" customFormat="1" x14ac:dyDescent="0.2">
      <c r="A317" s="51" t="s">
        <v>643</v>
      </c>
      <c r="B317" s="52" t="s">
        <v>152</v>
      </c>
      <c r="C317" s="52" t="s">
        <v>653</v>
      </c>
      <c r="D317" s="52" t="s">
        <v>654</v>
      </c>
      <c r="E317" s="52" t="s">
        <v>201</v>
      </c>
      <c r="F317" s="52" t="s">
        <v>211</v>
      </c>
      <c r="G317" s="52" t="s">
        <v>212</v>
      </c>
      <c r="H317" s="52" t="s">
        <v>215</v>
      </c>
      <c r="I317" s="52" t="s">
        <v>200</v>
      </c>
      <c r="J317" s="52" t="s">
        <v>655</v>
      </c>
      <c r="K317" s="52" t="s">
        <v>265</v>
      </c>
      <c r="L317" s="52" t="s">
        <v>202</v>
      </c>
      <c r="M317" s="51"/>
      <c r="N317" s="52"/>
      <c r="O317" s="52"/>
      <c r="P317" s="51"/>
      <c r="Q317" s="52"/>
      <c r="R317" s="52"/>
      <c r="S317" s="52"/>
      <c r="T317" s="52"/>
      <c r="U317" s="52"/>
      <c r="V317" s="52"/>
      <c r="W317" s="52"/>
      <c r="X317" s="52"/>
      <c r="Y317" s="52"/>
      <c r="Z317" s="52"/>
      <c r="AA317" s="52"/>
      <c r="AB317" s="52"/>
      <c r="AC317" s="52"/>
      <c r="AD317" s="52"/>
      <c r="AE317" s="52"/>
      <c r="AF317" s="52"/>
      <c r="AG317" s="52"/>
      <c r="AH317" s="52"/>
      <c r="AI317" s="52"/>
    </row>
    <row r="318" spans="1:35" s="44" customFormat="1" x14ac:dyDescent="0.2">
      <c r="A318" s="51" t="s">
        <v>643</v>
      </c>
      <c r="B318" s="52" t="s">
        <v>656</v>
      </c>
      <c r="C318" s="52" t="s">
        <v>657</v>
      </c>
      <c r="D318" s="52" t="s">
        <v>658</v>
      </c>
      <c r="E318" s="52" t="s">
        <v>659</v>
      </c>
      <c r="F318" s="52" t="s">
        <v>660</v>
      </c>
      <c r="G318" s="52" t="s">
        <v>661</v>
      </c>
      <c r="H318" s="52" t="s">
        <v>662</v>
      </c>
      <c r="I318" s="52" t="s">
        <v>663</v>
      </c>
      <c r="J318" s="52" t="s">
        <v>664</v>
      </c>
      <c r="K318" s="52" t="s">
        <v>665</v>
      </c>
      <c r="L318" s="52" t="s">
        <v>666</v>
      </c>
      <c r="M318" s="51" t="s">
        <v>667</v>
      </c>
      <c r="N318" s="52" t="s">
        <v>668</v>
      </c>
      <c r="O318" s="52" t="s">
        <v>669</v>
      </c>
      <c r="P318" s="51" t="s">
        <v>199</v>
      </c>
      <c r="Q318" s="52" t="s">
        <v>670</v>
      </c>
      <c r="R318" s="52" t="s">
        <v>671</v>
      </c>
      <c r="S318" s="52" t="s">
        <v>672</v>
      </c>
      <c r="T318" s="52" t="s">
        <v>673</v>
      </c>
      <c r="U318" s="52" t="s">
        <v>674</v>
      </c>
      <c r="V318" s="52" t="s">
        <v>675</v>
      </c>
      <c r="W318" s="52" t="s">
        <v>676</v>
      </c>
      <c r="X318" s="52"/>
      <c r="Y318" s="52"/>
      <c r="Z318" s="52"/>
      <c r="AA318" s="52"/>
      <c r="AB318" s="52"/>
      <c r="AC318" s="52"/>
      <c r="AD318" s="52"/>
      <c r="AE318" s="52"/>
      <c r="AF318" s="52"/>
      <c r="AG318" s="52"/>
      <c r="AH318" s="52"/>
      <c r="AI318" s="52"/>
    </row>
    <row r="319" spans="1:35" s="44" customFormat="1" x14ac:dyDescent="0.2">
      <c r="A319" s="51" t="s">
        <v>643</v>
      </c>
      <c r="B319" s="52" t="s">
        <v>677</v>
      </c>
      <c r="C319" s="52" t="s">
        <v>678</v>
      </c>
      <c r="D319" s="52"/>
      <c r="E319" s="52"/>
      <c r="F319" s="52"/>
      <c r="G319" s="52"/>
      <c r="H319" s="52"/>
      <c r="I319" s="52"/>
      <c r="J319" s="52"/>
      <c r="K319" s="52"/>
      <c r="L319" s="52"/>
      <c r="M319" s="51"/>
      <c r="N319" s="52"/>
      <c r="O319" s="52"/>
      <c r="P319" s="51"/>
      <c r="Q319" s="52"/>
      <c r="R319" s="52"/>
      <c r="S319" s="52"/>
      <c r="T319" s="52"/>
      <c r="U319" s="52"/>
      <c r="V319" s="52"/>
      <c r="W319" s="52"/>
      <c r="X319" s="52"/>
      <c r="Y319" s="52"/>
      <c r="Z319" s="52"/>
      <c r="AA319" s="52"/>
      <c r="AB319" s="52"/>
      <c r="AC319" s="52"/>
      <c r="AD319" s="52"/>
      <c r="AE319" s="52"/>
      <c r="AF319" s="52"/>
      <c r="AG319" s="52"/>
      <c r="AH319" s="52"/>
      <c r="AI319" s="52"/>
    </row>
    <row r="320" spans="1:35" s="44" customFormat="1" x14ac:dyDescent="0.2">
      <c r="A320" s="51" t="s">
        <v>679</v>
      </c>
      <c r="B320" s="52" t="s">
        <v>680</v>
      </c>
      <c r="C320" s="52" t="s">
        <v>678</v>
      </c>
      <c r="D320" s="52"/>
      <c r="E320" s="52"/>
      <c r="F320" s="52"/>
      <c r="G320" s="52"/>
      <c r="H320" s="52"/>
      <c r="I320" s="52"/>
      <c r="J320" s="52"/>
      <c r="K320" s="52"/>
      <c r="L320" s="52"/>
      <c r="M320" s="51"/>
      <c r="N320" s="52"/>
      <c r="O320" s="52"/>
      <c r="P320" s="51"/>
      <c r="Q320" s="52"/>
      <c r="R320" s="52"/>
      <c r="S320" s="52"/>
      <c r="T320" s="52"/>
      <c r="U320" s="52"/>
      <c r="V320" s="52"/>
      <c r="W320" s="52"/>
      <c r="X320" s="52"/>
      <c r="Y320" s="52"/>
      <c r="Z320" s="52"/>
      <c r="AA320" s="52"/>
      <c r="AB320" s="52"/>
      <c r="AC320" s="52"/>
      <c r="AD320" s="52"/>
      <c r="AE320" s="52"/>
      <c r="AF320" s="52"/>
      <c r="AG320" s="52"/>
      <c r="AH320" s="52"/>
      <c r="AI320" s="52"/>
    </row>
    <row r="321" spans="1:35" s="44" customFormat="1" x14ac:dyDescent="0.2">
      <c r="A321" s="51" t="s">
        <v>643</v>
      </c>
      <c r="B321" s="52" t="s">
        <v>24</v>
      </c>
      <c r="C321" s="52" t="s">
        <v>681</v>
      </c>
      <c r="D321" s="52" t="s">
        <v>682</v>
      </c>
      <c r="E321" s="52" t="s">
        <v>683</v>
      </c>
      <c r="F321" s="52" t="s">
        <v>684</v>
      </c>
      <c r="G321" s="52" t="s">
        <v>685</v>
      </c>
      <c r="H321" s="52" t="s">
        <v>686</v>
      </c>
      <c r="I321" s="52" t="s">
        <v>687</v>
      </c>
      <c r="J321" s="52" t="s">
        <v>688</v>
      </c>
      <c r="K321" s="52" t="s">
        <v>689</v>
      </c>
      <c r="L321" s="52" t="s">
        <v>690</v>
      </c>
      <c r="M321" s="51" t="s">
        <v>691</v>
      </c>
      <c r="N321" s="52" t="s">
        <v>692</v>
      </c>
      <c r="O321" s="52" t="s">
        <v>693</v>
      </c>
      <c r="P321" s="51" t="s">
        <v>694</v>
      </c>
      <c r="Q321" s="52" t="s">
        <v>695</v>
      </c>
      <c r="R321" s="52" t="s">
        <v>696</v>
      </c>
      <c r="S321" s="52" t="s">
        <v>697</v>
      </c>
      <c r="T321" s="52" t="s">
        <v>698</v>
      </c>
      <c r="U321" s="52" t="s">
        <v>699</v>
      </c>
      <c r="V321" s="52" t="s">
        <v>700</v>
      </c>
      <c r="W321" s="52" t="s">
        <v>701</v>
      </c>
      <c r="X321" s="52" t="s">
        <v>702</v>
      </c>
      <c r="Y321" s="52" t="s">
        <v>703</v>
      </c>
      <c r="Z321" s="52" t="s">
        <v>704</v>
      </c>
      <c r="AA321" s="52" t="s">
        <v>705</v>
      </c>
      <c r="AB321" s="52" t="s">
        <v>199</v>
      </c>
      <c r="AC321" s="52" t="s">
        <v>706</v>
      </c>
      <c r="AD321" s="52" t="s">
        <v>707</v>
      </c>
      <c r="AE321" s="52" t="s">
        <v>468</v>
      </c>
      <c r="AF321" s="52" t="s">
        <v>469</v>
      </c>
      <c r="AG321" s="52" t="s">
        <v>708</v>
      </c>
      <c r="AH321" s="52" t="s">
        <v>709</v>
      </c>
      <c r="AI321" s="52" t="s">
        <v>710</v>
      </c>
    </row>
    <row r="322" spans="1:35" s="44" customFormat="1" x14ac:dyDescent="0.2">
      <c r="A322" s="51" t="s">
        <v>643</v>
      </c>
      <c r="B322" s="52" t="s">
        <v>711</v>
      </c>
      <c r="C322" s="52" t="s">
        <v>712</v>
      </c>
      <c r="D322" s="52" t="s">
        <v>713</v>
      </c>
      <c r="E322" s="52" t="s">
        <v>714</v>
      </c>
      <c r="F322" s="52" t="s">
        <v>715</v>
      </c>
      <c r="G322" s="52" t="s">
        <v>716</v>
      </c>
      <c r="H322" s="52" t="s">
        <v>717</v>
      </c>
      <c r="I322" s="52" t="s">
        <v>718</v>
      </c>
      <c r="J322" s="52" t="s">
        <v>719</v>
      </c>
      <c r="K322" s="52" t="s">
        <v>720</v>
      </c>
      <c r="L322" s="52" t="s">
        <v>721</v>
      </c>
      <c r="M322" s="51" t="s">
        <v>722</v>
      </c>
      <c r="N322" s="52" t="s">
        <v>723</v>
      </c>
      <c r="O322" s="52" t="s">
        <v>724</v>
      </c>
      <c r="P322" s="51" t="s">
        <v>725</v>
      </c>
      <c r="Q322" s="52" t="s">
        <v>726</v>
      </c>
      <c r="R322" s="52" t="s">
        <v>727</v>
      </c>
      <c r="S322" s="52" t="s">
        <v>728</v>
      </c>
      <c r="T322" s="52" t="s">
        <v>729</v>
      </c>
      <c r="U322" s="52" t="s">
        <v>730</v>
      </c>
      <c r="V322" s="52" t="s">
        <v>731</v>
      </c>
      <c r="W322" s="52" t="s">
        <v>732</v>
      </c>
      <c r="X322" s="52" t="s">
        <v>733</v>
      </c>
      <c r="Y322" s="52" t="s">
        <v>734</v>
      </c>
      <c r="Z322" s="52" t="s">
        <v>735</v>
      </c>
      <c r="AA322" s="52" t="s">
        <v>736</v>
      </c>
      <c r="AB322" s="52" t="s">
        <v>737</v>
      </c>
      <c r="AC322" s="52" t="s">
        <v>738</v>
      </c>
      <c r="AD322" s="52" t="s">
        <v>739</v>
      </c>
      <c r="AE322" s="52" t="s">
        <v>740</v>
      </c>
      <c r="AF322" s="52" t="s">
        <v>475</v>
      </c>
      <c r="AG322" s="52" t="s">
        <v>741</v>
      </c>
      <c r="AH322" s="52" t="s">
        <v>742</v>
      </c>
      <c r="AI322" s="52" t="s">
        <v>263</v>
      </c>
    </row>
    <row r="323" spans="1:35" s="44" customFormat="1" ht="12" thickBot="1" x14ac:dyDescent="0.25">
      <c r="A323" s="51" t="s">
        <v>648</v>
      </c>
      <c r="B323" s="52" t="s">
        <v>22</v>
      </c>
      <c r="C323" s="52" t="s">
        <v>651</v>
      </c>
      <c r="D323" s="52"/>
      <c r="E323" s="52"/>
      <c r="F323" s="52"/>
      <c r="G323" s="52"/>
      <c r="H323" s="52"/>
      <c r="I323" s="52"/>
      <c r="J323" s="52"/>
      <c r="K323" s="52"/>
      <c r="L323" s="52"/>
      <c r="M323" s="51"/>
      <c r="N323" s="52"/>
      <c r="O323" s="52"/>
      <c r="P323" s="51"/>
      <c r="Q323" s="52"/>
      <c r="R323" s="52"/>
      <c r="S323" s="52"/>
      <c r="T323" s="52"/>
      <c r="U323" s="52"/>
      <c r="V323" s="52"/>
      <c r="W323" s="52"/>
      <c r="X323" s="52"/>
      <c r="Y323" s="52"/>
      <c r="Z323" s="52"/>
      <c r="AA323" s="52"/>
      <c r="AB323" s="52"/>
      <c r="AC323" s="52"/>
      <c r="AD323" s="52"/>
      <c r="AE323" s="52"/>
      <c r="AF323" s="52"/>
      <c r="AG323" s="52"/>
      <c r="AH323" s="52"/>
      <c r="AI323" s="52"/>
    </row>
    <row r="324" spans="1:35" s="44" customFormat="1" ht="12" thickTop="1" x14ac:dyDescent="0.2">
      <c r="A324" s="49" t="s">
        <v>648</v>
      </c>
      <c r="B324" s="50" t="s">
        <v>23</v>
      </c>
      <c r="C324" s="50" t="s">
        <v>196</v>
      </c>
      <c r="D324" s="50" t="s">
        <v>197</v>
      </c>
      <c r="E324" s="50"/>
      <c r="F324" s="50"/>
      <c r="G324" s="50"/>
      <c r="H324" s="50"/>
      <c r="I324" s="50"/>
      <c r="J324" s="50"/>
      <c r="K324" s="50"/>
      <c r="L324" s="50"/>
      <c r="M324" s="51"/>
      <c r="N324" s="52"/>
      <c r="O324" s="52"/>
      <c r="P324" s="51"/>
      <c r="Q324" s="52"/>
      <c r="R324" s="52"/>
      <c r="S324" s="52"/>
      <c r="T324" s="52"/>
      <c r="U324" s="52"/>
      <c r="V324" s="52"/>
      <c r="W324" s="52"/>
      <c r="X324" s="52"/>
      <c r="Y324" s="52"/>
      <c r="Z324" s="52"/>
      <c r="AA324" s="52"/>
      <c r="AB324" s="52"/>
      <c r="AC324" s="52"/>
      <c r="AD324" s="52"/>
      <c r="AE324" s="52"/>
      <c r="AF324" s="52"/>
      <c r="AG324" s="52"/>
      <c r="AH324" s="52"/>
      <c r="AI324" s="52"/>
    </row>
    <row r="325" spans="1:35" s="44" customFormat="1" x14ac:dyDescent="0.2">
      <c r="A325" s="51" t="s">
        <v>648</v>
      </c>
      <c r="B325" s="52" t="s">
        <v>152</v>
      </c>
      <c r="C325" s="52" t="s">
        <v>200</v>
      </c>
      <c r="D325" s="52" t="s">
        <v>211</v>
      </c>
      <c r="E325" s="52" t="s">
        <v>202</v>
      </c>
      <c r="F325" s="52" t="s">
        <v>201</v>
      </c>
      <c r="G325" s="52" t="s">
        <v>653</v>
      </c>
      <c r="H325" s="52" t="s">
        <v>743</v>
      </c>
      <c r="I325" s="52"/>
      <c r="J325" s="52"/>
      <c r="K325" s="52"/>
      <c r="L325" s="52"/>
      <c r="M325" s="51"/>
      <c r="N325" s="52"/>
      <c r="O325" s="52"/>
      <c r="P325" s="51"/>
      <c r="Q325" s="52"/>
      <c r="R325" s="52"/>
      <c r="S325" s="52"/>
      <c r="T325" s="52"/>
      <c r="U325" s="52"/>
      <c r="V325" s="52"/>
      <c r="W325" s="52"/>
      <c r="X325" s="52"/>
      <c r="Y325" s="52"/>
      <c r="Z325" s="52"/>
      <c r="AA325" s="52"/>
      <c r="AB325" s="52"/>
      <c r="AC325" s="52"/>
      <c r="AD325" s="52"/>
      <c r="AE325" s="52"/>
      <c r="AF325" s="52"/>
      <c r="AG325" s="52"/>
      <c r="AH325" s="52"/>
      <c r="AI325" s="52"/>
    </row>
    <row r="326" spans="1:35" s="44" customFormat="1" x14ac:dyDescent="0.2">
      <c r="A326" s="51" t="s">
        <v>648</v>
      </c>
      <c r="B326" s="52" t="s">
        <v>151</v>
      </c>
      <c r="C326" s="52" t="s">
        <v>744</v>
      </c>
      <c r="D326" s="52" t="s">
        <v>745</v>
      </c>
      <c r="E326" s="52"/>
      <c r="F326" s="52"/>
      <c r="G326" s="52"/>
      <c r="H326" s="52"/>
      <c r="I326" s="52"/>
      <c r="J326" s="52"/>
      <c r="K326" s="52"/>
      <c r="L326" s="52"/>
      <c r="M326" s="51"/>
      <c r="N326" s="52"/>
      <c r="O326" s="52"/>
      <c r="P326" s="51"/>
      <c r="Q326" s="52"/>
      <c r="R326" s="52"/>
      <c r="S326" s="52"/>
      <c r="T326" s="52"/>
      <c r="U326" s="52"/>
      <c r="V326" s="52"/>
      <c r="W326" s="52"/>
      <c r="X326" s="52"/>
      <c r="Y326" s="52"/>
      <c r="Z326" s="52"/>
      <c r="AA326" s="52"/>
      <c r="AB326" s="52"/>
      <c r="AC326" s="52"/>
      <c r="AD326" s="52"/>
      <c r="AE326" s="52"/>
      <c r="AF326" s="52"/>
      <c r="AG326" s="52"/>
      <c r="AH326" s="52"/>
      <c r="AI326" s="52"/>
    </row>
    <row r="327" spans="1:35" s="44" customFormat="1" x14ac:dyDescent="0.2">
      <c r="A327" s="51" t="s">
        <v>648</v>
      </c>
      <c r="B327" s="52" t="s">
        <v>677</v>
      </c>
      <c r="C327" s="52" t="s">
        <v>678</v>
      </c>
      <c r="D327" s="52"/>
      <c r="E327" s="52"/>
      <c r="F327" s="52"/>
      <c r="G327" s="52"/>
      <c r="H327" s="52"/>
      <c r="I327" s="52"/>
      <c r="J327" s="52"/>
      <c r="K327" s="52"/>
      <c r="L327" s="52"/>
      <c r="M327" s="51"/>
      <c r="N327" s="52"/>
      <c r="O327" s="52"/>
      <c r="P327" s="51"/>
      <c r="Q327" s="52"/>
      <c r="R327" s="52"/>
      <c r="S327" s="52"/>
      <c r="T327" s="52"/>
      <c r="U327" s="52"/>
      <c r="V327" s="52"/>
      <c r="W327" s="52"/>
      <c r="X327" s="52"/>
      <c r="Y327" s="52"/>
      <c r="Z327" s="52"/>
      <c r="AA327" s="52"/>
      <c r="AB327" s="52"/>
      <c r="AC327" s="52"/>
      <c r="AD327" s="52"/>
      <c r="AE327" s="52"/>
      <c r="AF327" s="52"/>
      <c r="AG327" s="52"/>
      <c r="AH327" s="52"/>
      <c r="AI327" s="52"/>
    </row>
    <row r="328" spans="1:35" s="44" customFormat="1" x14ac:dyDescent="0.2">
      <c r="A328" s="51" t="s">
        <v>648</v>
      </c>
      <c r="B328" s="52" t="s">
        <v>680</v>
      </c>
      <c r="C328" s="52" t="s">
        <v>678</v>
      </c>
      <c r="D328" s="52"/>
      <c r="E328" s="52"/>
      <c r="F328" s="52"/>
      <c r="G328" s="52"/>
      <c r="H328" s="52"/>
      <c r="I328" s="52"/>
      <c r="J328" s="52"/>
      <c r="K328" s="52"/>
      <c r="L328" s="52"/>
      <c r="M328" s="51"/>
      <c r="N328" s="52"/>
      <c r="O328" s="52"/>
      <c r="P328" s="51"/>
      <c r="Q328" s="52"/>
      <c r="R328" s="52"/>
      <c r="S328" s="52"/>
      <c r="T328" s="52"/>
      <c r="U328" s="52"/>
      <c r="V328" s="52"/>
      <c r="W328" s="52"/>
      <c r="X328" s="52"/>
      <c r="Y328" s="52"/>
      <c r="Z328" s="52"/>
      <c r="AA328" s="52"/>
      <c r="AB328" s="52"/>
      <c r="AC328" s="52"/>
      <c r="AD328" s="52"/>
      <c r="AE328" s="52"/>
      <c r="AF328" s="52"/>
      <c r="AG328" s="52"/>
      <c r="AH328" s="52"/>
      <c r="AI328" s="52"/>
    </row>
    <row r="329" spans="1:35" s="44" customFormat="1" ht="12" thickBot="1" x14ac:dyDescent="0.25">
      <c r="A329" s="51" t="s">
        <v>648</v>
      </c>
      <c r="B329" s="52" t="s">
        <v>50</v>
      </c>
      <c r="C329" s="52" t="s">
        <v>746</v>
      </c>
      <c r="D329" s="52" t="s">
        <v>747</v>
      </c>
      <c r="E329" s="52"/>
      <c r="F329" s="52"/>
      <c r="G329" s="52"/>
      <c r="H329" s="52"/>
      <c r="I329" s="52"/>
      <c r="J329" s="52"/>
      <c r="K329" s="52"/>
      <c r="L329" s="52"/>
      <c r="M329" s="51"/>
      <c r="N329" s="52"/>
      <c r="O329" s="52"/>
      <c r="P329" s="51"/>
      <c r="Q329" s="52"/>
      <c r="R329" s="52"/>
      <c r="S329" s="52"/>
      <c r="T329" s="52"/>
      <c r="U329" s="52"/>
      <c r="V329" s="52"/>
      <c r="W329" s="52"/>
      <c r="X329" s="52"/>
      <c r="Y329" s="52"/>
      <c r="Z329" s="52"/>
      <c r="AA329" s="52"/>
      <c r="AB329" s="52"/>
      <c r="AC329" s="52"/>
      <c r="AD329" s="52"/>
      <c r="AE329" s="52"/>
      <c r="AF329" s="52"/>
      <c r="AG329" s="52"/>
      <c r="AH329" s="52"/>
      <c r="AI329" s="52"/>
    </row>
    <row r="330" spans="1:35" s="44" customFormat="1" ht="12" thickTop="1" x14ac:dyDescent="0.2">
      <c r="A330" s="50" t="s">
        <v>757</v>
      </c>
      <c r="B330" s="50" t="s">
        <v>22</v>
      </c>
      <c r="C330" s="50" t="s">
        <v>760</v>
      </c>
      <c r="D330" s="50"/>
      <c r="E330" s="50"/>
      <c r="F330" s="50"/>
      <c r="G330" s="50"/>
      <c r="H330" s="50"/>
      <c r="I330" s="50"/>
      <c r="J330" s="50"/>
      <c r="K330" s="50"/>
      <c r="L330" s="50"/>
      <c r="M330" s="51"/>
      <c r="N330" s="52"/>
      <c r="O330" s="52"/>
      <c r="P330" s="51"/>
      <c r="Q330" s="52"/>
      <c r="R330" s="52"/>
      <c r="S330" s="52"/>
      <c r="T330" s="52"/>
      <c r="U330" s="52"/>
      <c r="V330" s="52"/>
      <c r="W330" s="52"/>
      <c r="X330" s="52"/>
      <c r="Y330" s="52"/>
      <c r="Z330" s="52"/>
      <c r="AA330" s="52"/>
      <c r="AB330" s="52"/>
      <c r="AC330" s="52"/>
      <c r="AD330" s="52"/>
      <c r="AE330" s="52"/>
      <c r="AF330" s="52"/>
      <c r="AG330" s="52"/>
      <c r="AH330" s="52"/>
      <c r="AI330" s="52"/>
    </row>
    <row r="331" spans="1:35" s="44" customFormat="1" x14ac:dyDescent="0.2">
      <c r="A331" s="52" t="s">
        <v>757</v>
      </c>
      <c r="B331" s="52" t="s">
        <v>23</v>
      </c>
      <c r="C331" s="52" t="s">
        <v>196</v>
      </c>
      <c r="D331" s="52" t="s">
        <v>197</v>
      </c>
      <c r="E331" s="52"/>
      <c r="F331" s="52"/>
      <c r="G331" s="52"/>
      <c r="H331" s="52"/>
      <c r="I331" s="52"/>
      <c r="J331" s="52"/>
      <c r="K331" s="52"/>
      <c r="L331" s="52"/>
      <c r="M331" s="51"/>
      <c r="N331" s="52"/>
      <c r="O331" s="52"/>
      <c r="P331" s="51"/>
      <c r="Q331" s="52"/>
      <c r="R331" s="52"/>
      <c r="S331" s="52"/>
      <c r="T331" s="52"/>
      <c r="U331" s="52"/>
      <c r="V331" s="52"/>
      <c r="W331" s="52"/>
      <c r="X331" s="52"/>
      <c r="Y331" s="52"/>
      <c r="Z331" s="52"/>
      <c r="AA331" s="52"/>
      <c r="AB331" s="52"/>
      <c r="AC331" s="52"/>
      <c r="AD331" s="52"/>
      <c r="AE331" s="52"/>
      <c r="AF331" s="52"/>
      <c r="AG331" s="52"/>
      <c r="AH331" s="52"/>
      <c r="AI331" s="52"/>
    </row>
    <row r="332" spans="1:35" s="44" customFormat="1" x14ac:dyDescent="0.2">
      <c r="A332" s="52" t="s">
        <v>757</v>
      </c>
      <c r="B332" s="52" t="s">
        <v>21</v>
      </c>
      <c r="C332" s="52" t="s">
        <v>758</v>
      </c>
      <c r="D332" s="52" t="s">
        <v>759</v>
      </c>
      <c r="E332" s="52"/>
      <c r="F332" s="52"/>
      <c r="G332" s="52"/>
      <c r="H332" s="52"/>
      <c r="I332" s="52"/>
      <c r="J332" s="52"/>
      <c r="K332" s="52"/>
      <c r="L332" s="52"/>
      <c r="M332" s="51"/>
      <c r="N332" s="52"/>
      <c r="O332" s="52"/>
      <c r="P332" s="51"/>
      <c r="Q332" s="52"/>
      <c r="R332" s="52"/>
      <c r="S332" s="52"/>
      <c r="T332" s="52"/>
      <c r="U332" s="52"/>
      <c r="V332" s="52"/>
      <c r="W332" s="52"/>
      <c r="X332" s="52"/>
      <c r="Y332" s="52"/>
      <c r="Z332" s="52"/>
      <c r="AA332" s="52"/>
      <c r="AB332" s="52"/>
      <c r="AC332" s="52"/>
      <c r="AD332" s="52"/>
      <c r="AE332" s="52"/>
      <c r="AF332" s="52"/>
      <c r="AG332" s="52"/>
      <c r="AH332" s="52"/>
      <c r="AI332" s="52"/>
    </row>
    <row r="333" spans="1:35" s="44" customFormat="1" x14ac:dyDescent="0.2">
      <c r="A333" s="52" t="s">
        <v>757</v>
      </c>
      <c r="B333" s="52" t="s">
        <v>152</v>
      </c>
      <c r="C333" s="52"/>
      <c r="D333" s="52"/>
      <c r="E333" s="52"/>
      <c r="F333" s="52"/>
      <c r="G333" s="52"/>
      <c r="H333" s="52"/>
      <c r="I333" s="52"/>
      <c r="J333" s="52"/>
      <c r="K333" s="52"/>
      <c r="L333" s="52"/>
      <c r="M333" s="51"/>
      <c r="N333" s="52"/>
      <c r="O333" s="52"/>
      <c r="P333" s="51"/>
      <c r="Q333" s="52"/>
      <c r="R333" s="52"/>
      <c r="S333" s="52"/>
      <c r="T333" s="52"/>
      <c r="U333" s="52"/>
      <c r="V333" s="52"/>
      <c r="W333" s="52"/>
      <c r="X333" s="52"/>
      <c r="Y333" s="52"/>
      <c r="Z333" s="52"/>
      <c r="AA333" s="52"/>
      <c r="AB333" s="52"/>
      <c r="AC333" s="52"/>
      <c r="AD333" s="52"/>
      <c r="AE333" s="52"/>
      <c r="AF333" s="52"/>
      <c r="AG333" s="52"/>
      <c r="AH333" s="52"/>
      <c r="AI333" s="52"/>
    </row>
    <row r="334" spans="1:35" s="44" customFormat="1" x14ac:dyDescent="0.2">
      <c r="A334" s="52" t="s">
        <v>757</v>
      </c>
      <c r="B334" s="52" t="s">
        <v>151</v>
      </c>
      <c r="C334" s="52" t="s">
        <v>761</v>
      </c>
      <c r="D334" s="52"/>
      <c r="E334" s="52"/>
      <c r="F334" s="52"/>
      <c r="G334" s="52"/>
      <c r="H334" s="52"/>
      <c r="I334" s="52"/>
      <c r="J334" s="52"/>
      <c r="K334" s="52"/>
      <c r="L334" s="52"/>
      <c r="M334" s="51"/>
      <c r="N334" s="52"/>
      <c r="O334" s="52"/>
      <c r="P334" s="51"/>
      <c r="Q334" s="52"/>
      <c r="R334" s="52"/>
      <c r="S334" s="52"/>
      <c r="T334" s="52"/>
      <c r="U334" s="52"/>
      <c r="V334" s="52"/>
      <c r="W334" s="52"/>
      <c r="X334" s="52"/>
      <c r="Y334" s="52"/>
      <c r="Z334" s="52"/>
      <c r="AA334" s="52"/>
      <c r="AB334" s="52"/>
      <c r="AC334" s="52"/>
      <c r="AD334" s="52"/>
      <c r="AE334" s="52"/>
      <c r="AF334" s="52"/>
      <c r="AG334" s="52"/>
      <c r="AH334" s="52"/>
      <c r="AI334" s="52"/>
    </row>
    <row r="335" spans="1:35" s="44" customFormat="1" x14ac:dyDescent="0.2">
      <c r="A335" s="52" t="s">
        <v>757</v>
      </c>
      <c r="B335" s="52" t="s">
        <v>206</v>
      </c>
      <c r="C335" s="52"/>
      <c r="D335" s="52"/>
      <c r="E335" s="52"/>
      <c r="F335" s="52"/>
      <c r="G335" s="52"/>
      <c r="H335" s="52"/>
      <c r="I335" s="52"/>
      <c r="J335" s="52"/>
      <c r="K335" s="52"/>
      <c r="L335" s="52"/>
      <c r="M335" s="51"/>
      <c r="N335" s="52"/>
      <c r="O335" s="52"/>
      <c r="P335" s="51"/>
      <c r="Q335" s="52"/>
      <c r="R335" s="52"/>
      <c r="S335" s="52"/>
      <c r="T335" s="52"/>
      <c r="U335" s="52"/>
      <c r="V335" s="52"/>
      <c r="W335" s="52"/>
      <c r="X335" s="52"/>
      <c r="Y335" s="52"/>
      <c r="Z335" s="52"/>
      <c r="AA335" s="52"/>
      <c r="AB335" s="52"/>
      <c r="AC335" s="52"/>
      <c r="AD335" s="52"/>
      <c r="AE335" s="52"/>
      <c r="AF335" s="52"/>
      <c r="AG335" s="52"/>
      <c r="AH335" s="52"/>
      <c r="AI335" s="52"/>
    </row>
    <row r="336" spans="1:35" s="44" customFormat="1" x14ac:dyDescent="0.2">
      <c r="A336" s="52" t="s">
        <v>757</v>
      </c>
      <c r="B336" s="52" t="s">
        <v>24</v>
      </c>
      <c r="C336" s="52"/>
      <c r="D336" s="52"/>
      <c r="E336" s="52"/>
      <c r="F336" s="52"/>
      <c r="G336" s="52"/>
      <c r="H336" s="52"/>
      <c r="I336" s="52"/>
      <c r="J336" s="52"/>
      <c r="K336" s="52"/>
      <c r="L336" s="52"/>
      <c r="M336" s="51"/>
      <c r="N336" s="52"/>
      <c r="O336" s="52"/>
      <c r="P336" s="51"/>
      <c r="Q336" s="52"/>
      <c r="R336" s="52"/>
      <c r="S336" s="52"/>
      <c r="T336" s="52"/>
      <c r="U336" s="52"/>
      <c r="V336" s="52"/>
      <c r="W336" s="52"/>
      <c r="X336" s="52"/>
      <c r="Y336" s="52"/>
      <c r="Z336" s="52"/>
      <c r="AA336" s="52"/>
      <c r="AB336" s="52"/>
      <c r="AC336" s="52"/>
      <c r="AD336" s="52"/>
      <c r="AE336" s="52"/>
      <c r="AF336" s="52"/>
      <c r="AG336" s="52"/>
      <c r="AH336" s="52"/>
      <c r="AI336" s="52"/>
    </row>
    <row r="337" spans="1:35" s="44" customFormat="1" x14ac:dyDescent="0.2">
      <c r="A337" s="52" t="s">
        <v>757</v>
      </c>
      <c r="B337" s="52" t="s">
        <v>207</v>
      </c>
      <c r="C337" s="52"/>
      <c r="D337" s="52"/>
      <c r="E337" s="52"/>
      <c r="F337" s="52"/>
      <c r="G337" s="52"/>
      <c r="H337" s="52"/>
      <c r="I337" s="52"/>
      <c r="J337" s="52"/>
      <c r="K337" s="52"/>
      <c r="L337" s="52"/>
      <c r="M337" s="51"/>
      <c r="N337" s="52"/>
      <c r="O337" s="52"/>
      <c r="P337" s="51"/>
      <c r="Q337" s="52"/>
      <c r="R337" s="52"/>
      <c r="S337" s="52"/>
      <c r="T337" s="52"/>
      <c r="U337" s="52"/>
      <c r="V337" s="52"/>
      <c r="W337" s="52"/>
      <c r="X337" s="52"/>
      <c r="Y337" s="52"/>
      <c r="Z337" s="52"/>
      <c r="AA337" s="52"/>
      <c r="AB337" s="52"/>
      <c r="AC337" s="52"/>
      <c r="AD337" s="52"/>
      <c r="AE337" s="52"/>
      <c r="AF337" s="52"/>
      <c r="AG337" s="52"/>
      <c r="AH337" s="52"/>
      <c r="AI337" s="52"/>
    </row>
    <row r="338" spans="1:35" s="44" customFormat="1" x14ac:dyDescent="0.2">
      <c r="A338" s="52" t="s">
        <v>757</v>
      </c>
      <c r="B338" s="52" t="s">
        <v>26</v>
      </c>
      <c r="C338" s="52"/>
      <c r="D338" s="52"/>
      <c r="E338" s="52"/>
      <c r="F338" s="52"/>
      <c r="G338" s="52"/>
      <c r="H338" s="52"/>
      <c r="I338" s="52"/>
      <c r="J338" s="52"/>
      <c r="K338" s="52"/>
      <c r="L338" s="52"/>
      <c r="M338" s="51"/>
      <c r="N338" s="52"/>
      <c r="O338" s="52"/>
      <c r="P338" s="51"/>
      <c r="Q338" s="52"/>
      <c r="R338" s="52"/>
      <c r="S338" s="52"/>
      <c r="T338" s="52"/>
      <c r="U338" s="52"/>
      <c r="V338" s="52"/>
      <c r="W338" s="52"/>
      <c r="X338" s="52"/>
      <c r="Y338" s="52"/>
      <c r="Z338" s="52"/>
      <c r="AA338" s="52"/>
      <c r="AB338" s="52"/>
      <c r="AC338" s="52"/>
      <c r="AD338" s="52"/>
      <c r="AE338" s="52"/>
      <c r="AF338" s="52"/>
      <c r="AG338" s="52"/>
      <c r="AH338" s="52"/>
      <c r="AI338" s="52"/>
    </row>
    <row r="339" spans="1:35" s="24" customFormat="1" x14ac:dyDescent="0.2">
      <c r="A339" s="21" t="s">
        <v>757</v>
      </c>
      <c r="B339" s="21" t="s">
        <v>50</v>
      </c>
      <c r="C339" s="21"/>
      <c r="D339" s="21"/>
      <c r="E339" s="21"/>
      <c r="F339" s="21"/>
      <c r="G339" s="21"/>
      <c r="H339" s="21"/>
      <c r="I339" s="21"/>
      <c r="J339" s="21"/>
      <c r="K339" s="21"/>
      <c r="L339" s="21"/>
      <c r="M339" s="53"/>
      <c r="N339" s="21"/>
      <c r="O339" s="21"/>
      <c r="P339" s="53"/>
      <c r="Q339" s="21"/>
      <c r="R339" s="21"/>
      <c r="S339" s="21"/>
      <c r="T339" s="21"/>
      <c r="U339" s="21"/>
      <c r="V339" s="21"/>
      <c r="W339" s="21"/>
      <c r="X339" s="21"/>
      <c r="Y339" s="21"/>
      <c r="Z339" s="21"/>
      <c r="AA339" s="21"/>
      <c r="AB339" s="21"/>
      <c r="AC339" s="21"/>
      <c r="AD339" s="21"/>
      <c r="AE339" s="21"/>
      <c r="AF339" s="21"/>
      <c r="AG339" s="21"/>
      <c r="AH339" s="21"/>
      <c r="AI339" s="21"/>
    </row>
  </sheetData>
  <mergeCells count="1">
    <mergeCell ref="A1:L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348C-F370-4B4B-9822-0C442C666A3B}">
  <dimension ref="A1:K39"/>
  <sheetViews>
    <sheetView workbookViewId="0">
      <selection activeCell="A10" sqref="A10"/>
    </sheetView>
  </sheetViews>
  <sheetFormatPr defaultRowHeight="15" x14ac:dyDescent="0.25"/>
  <cols>
    <col min="1" max="1" width="54.85546875" bestFit="1" customWidth="1"/>
    <col min="2" max="2" width="14.85546875" bestFit="1" customWidth="1"/>
    <col min="9" max="9" width="7.7109375" bestFit="1" customWidth="1"/>
    <col min="10" max="10" width="47.140625" customWidth="1"/>
  </cols>
  <sheetData>
    <row r="1" spans="1:11" x14ac:dyDescent="0.25">
      <c r="A1" s="6" t="s">
        <v>150</v>
      </c>
      <c r="I1" t="s">
        <v>316</v>
      </c>
    </row>
    <row r="2" spans="1:11" x14ac:dyDescent="0.25">
      <c r="A2" t="s">
        <v>138</v>
      </c>
      <c r="B2">
        <v>2009</v>
      </c>
      <c r="C2" t="s">
        <v>141</v>
      </c>
      <c r="I2" t="s">
        <v>317</v>
      </c>
      <c r="J2" t="s">
        <v>318</v>
      </c>
      <c r="K2" t="s">
        <v>319</v>
      </c>
    </row>
    <row r="3" spans="1:11" x14ac:dyDescent="0.25">
      <c r="A3" t="s">
        <v>139</v>
      </c>
      <c r="B3" t="s">
        <v>140</v>
      </c>
      <c r="I3" t="s">
        <v>84</v>
      </c>
      <c r="J3" t="s">
        <v>103</v>
      </c>
      <c r="K3" t="b">
        <v>1</v>
      </c>
    </row>
    <row r="4" spans="1:11" x14ac:dyDescent="0.25">
      <c r="A4" t="s">
        <v>142</v>
      </c>
      <c r="B4">
        <v>2007</v>
      </c>
      <c r="C4" t="s">
        <v>143</v>
      </c>
      <c r="I4" t="s">
        <v>84</v>
      </c>
      <c r="J4" t="s">
        <v>104</v>
      </c>
      <c r="K4" t="b">
        <v>0</v>
      </c>
    </row>
    <row r="5" spans="1:11" x14ac:dyDescent="0.25">
      <c r="A5" t="s">
        <v>144</v>
      </c>
      <c r="B5">
        <v>2007</v>
      </c>
      <c r="C5" t="s">
        <v>145</v>
      </c>
      <c r="I5" t="s">
        <v>84</v>
      </c>
      <c r="J5" t="s">
        <v>105</v>
      </c>
      <c r="K5" t="b">
        <v>1</v>
      </c>
    </row>
    <row r="6" spans="1:11" x14ac:dyDescent="0.25">
      <c r="A6" t="s">
        <v>146</v>
      </c>
      <c r="B6">
        <v>2006</v>
      </c>
      <c r="C6" t="s">
        <v>147</v>
      </c>
      <c r="I6" t="s">
        <v>83</v>
      </c>
      <c r="J6" t="s">
        <v>102</v>
      </c>
      <c r="K6" t="b">
        <v>1</v>
      </c>
    </row>
    <row r="7" spans="1:11" x14ac:dyDescent="0.25">
      <c r="A7" t="s">
        <v>148</v>
      </c>
      <c r="B7" s="2" t="s">
        <v>320</v>
      </c>
      <c r="C7" t="s">
        <v>149</v>
      </c>
      <c r="I7" t="s">
        <v>80</v>
      </c>
      <c r="J7" t="s">
        <v>98</v>
      </c>
      <c r="K7" t="b">
        <v>0</v>
      </c>
    </row>
    <row r="8" spans="1:11" x14ac:dyDescent="0.25">
      <c r="I8" t="s">
        <v>82</v>
      </c>
      <c r="J8" t="s">
        <v>100</v>
      </c>
      <c r="K8" t="b">
        <v>1</v>
      </c>
    </row>
    <row r="9" spans="1:11" x14ac:dyDescent="0.25">
      <c r="I9" s="4" t="s">
        <v>81</v>
      </c>
      <c r="J9" t="s">
        <v>99</v>
      </c>
      <c r="K9" t="b">
        <v>0</v>
      </c>
    </row>
    <row r="10" spans="1:11" x14ac:dyDescent="0.25">
      <c r="I10" s="4" t="s">
        <v>81</v>
      </c>
      <c r="J10" t="s">
        <v>101</v>
      </c>
      <c r="K10" t="b">
        <v>0</v>
      </c>
    </row>
    <row r="11" spans="1:11" x14ac:dyDescent="0.25">
      <c r="I11" s="4" t="s">
        <v>81</v>
      </c>
      <c r="J11" t="s">
        <v>125</v>
      </c>
      <c r="K11" t="b">
        <v>1</v>
      </c>
    </row>
    <row r="12" spans="1:11" x14ac:dyDescent="0.25">
      <c r="I12" s="4" t="s">
        <v>81</v>
      </c>
      <c r="J12" t="s">
        <v>126</v>
      </c>
      <c r="K12" t="b">
        <v>0</v>
      </c>
    </row>
    <row r="13" spans="1:11" x14ac:dyDescent="0.25">
      <c r="I13" t="s">
        <v>94</v>
      </c>
      <c r="J13" t="s">
        <v>127</v>
      </c>
      <c r="K13" t="b">
        <v>0</v>
      </c>
    </row>
    <row r="14" spans="1:11" x14ac:dyDescent="0.25">
      <c r="A14" s="3" t="s">
        <v>135</v>
      </c>
      <c r="B14" s="3"/>
      <c r="C14" s="3"/>
      <c r="D14" s="3"/>
      <c r="I14" s="5" t="s">
        <v>86</v>
      </c>
      <c r="J14" t="s">
        <v>108</v>
      </c>
      <c r="K14" t="b">
        <v>1</v>
      </c>
    </row>
    <row r="15" spans="1:11" x14ac:dyDescent="0.25">
      <c r="I15" s="5" t="s">
        <v>86</v>
      </c>
      <c r="J15" t="s">
        <v>109</v>
      </c>
      <c r="K15" t="b">
        <v>1</v>
      </c>
    </row>
    <row r="16" spans="1:11" x14ac:dyDescent="0.25">
      <c r="I16" s="5" t="s">
        <v>86</v>
      </c>
      <c r="J16" t="s">
        <v>110</v>
      </c>
      <c r="K16" t="b">
        <v>1</v>
      </c>
    </row>
    <row r="17" spans="9:11" x14ac:dyDescent="0.25">
      <c r="I17" s="5" t="s">
        <v>86</v>
      </c>
      <c r="J17" t="s">
        <v>111</v>
      </c>
      <c r="K17" t="b">
        <v>0</v>
      </c>
    </row>
    <row r="18" spans="9:11" x14ac:dyDescent="0.25">
      <c r="I18" s="5" t="s">
        <v>86</v>
      </c>
      <c r="J18" t="s">
        <v>129</v>
      </c>
      <c r="K18" t="b">
        <v>0</v>
      </c>
    </row>
    <row r="19" spans="9:11" x14ac:dyDescent="0.25">
      <c r="I19" s="4" t="s">
        <v>91</v>
      </c>
      <c r="J19" t="s">
        <v>119</v>
      </c>
      <c r="K19" t="b">
        <v>1</v>
      </c>
    </row>
    <row r="20" spans="9:11" x14ac:dyDescent="0.25">
      <c r="I20" t="s">
        <v>95</v>
      </c>
      <c r="J20" t="s">
        <v>128</v>
      </c>
      <c r="K20" t="b">
        <v>0</v>
      </c>
    </row>
    <row r="21" spans="9:11" x14ac:dyDescent="0.25">
      <c r="I21" t="s">
        <v>92</v>
      </c>
      <c r="J21" t="s">
        <v>120</v>
      </c>
      <c r="K21" t="b">
        <v>1</v>
      </c>
    </row>
    <row r="22" spans="9:11" x14ac:dyDescent="0.25">
      <c r="I22" t="s">
        <v>92</v>
      </c>
      <c r="J22" t="s">
        <v>121</v>
      </c>
      <c r="K22" t="b">
        <v>1</v>
      </c>
    </row>
    <row r="23" spans="9:11" x14ac:dyDescent="0.25">
      <c r="I23" t="s">
        <v>92</v>
      </c>
      <c r="J23" t="s">
        <v>122</v>
      </c>
      <c r="K23" t="b">
        <v>0</v>
      </c>
    </row>
    <row r="24" spans="9:11" x14ac:dyDescent="0.25">
      <c r="I24" t="s">
        <v>85</v>
      </c>
      <c r="J24" t="s">
        <v>106</v>
      </c>
      <c r="K24" t="b">
        <v>1</v>
      </c>
    </row>
    <row r="25" spans="9:11" x14ac:dyDescent="0.25">
      <c r="I25" t="s">
        <v>85</v>
      </c>
      <c r="J25" t="s">
        <v>107</v>
      </c>
      <c r="K25" t="b">
        <v>0</v>
      </c>
    </row>
    <row r="26" spans="9:11" x14ac:dyDescent="0.25">
      <c r="I26" s="5" t="s">
        <v>93</v>
      </c>
      <c r="J26" t="s">
        <v>123</v>
      </c>
      <c r="K26" t="b">
        <v>0</v>
      </c>
    </row>
    <row r="27" spans="9:11" x14ac:dyDescent="0.25">
      <c r="I27" s="5" t="s">
        <v>93</v>
      </c>
      <c r="J27" t="s">
        <v>124</v>
      </c>
      <c r="K27" t="b">
        <v>0</v>
      </c>
    </row>
    <row r="28" spans="9:11" x14ac:dyDescent="0.25">
      <c r="I28" t="s">
        <v>89</v>
      </c>
      <c r="J28" t="s">
        <v>114</v>
      </c>
      <c r="K28" t="b">
        <v>1</v>
      </c>
    </row>
    <row r="29" spans="9:11" x14ac:dyDescent="0.25">
      <c r="I29" t="s">
        <v>89</v>
      </c>
      <c r="J29" t="s">
        <v>116</v>
      </c>
      <c r="K29" t="b">
        <v>1</v>
      </c>
    </row>
    <row r="30" spans="9:11" x14ac:dyDescent="0.25">
      <c r="I30" t="s">
        <v>89</v>
      </c>
      <c r="J30" t="s">
        <v>115</v>
      </c>
      <c r="K30" t="b">
        <v>0</v>
      </c>
    </row>
    <row r="31" spans="9:11" x14ac:dyDescent="0.25">
      <c r="I31" t="s">
        <v>90</v>
      </c>
      <c r="J31" t="s">
        <v>117</v>
      </c>
      <c r="K31" t="b">
        <v>1</v>
      </c>
    </row>
    <row r="32" spans="9:11" x14ac:dyDescent="0.25">
      <c r="I32" t="s">
        <v>90</v>
      </c>
      <c r="J32" t="s">
        <v>118</v>
      </c>
      <c r="K32" t="b">
        <v>0</v>
      </c>
    </row>
    <row r="33" spans="9:11" x14ac:dyDescent="0.25">
      <c r="I33" t="s">
        <v>87</v>
      </c>
      <c r="J33" t="s">
        <v>112</v>
      </c>
      <c r="K33" t="b">
        <v>1</v>
      </c>
    </row>
    <row r="34" spans="9:11" x14ac:dyDescent="0.25">
      <c r="I34" t="s">
        <v>88</v>
      </c>
      <c r="J34" t="s">
        <v>113</v>
      </c>
      <c r="K34" t="b">
        <v>1</v>
      </c>
    </row>
    <row r="35" spans="9:11" x14ac:dyDescent="0.25">
      <c r="I35" t="s">
        <v>79</v>
      </c>
      <c r="J35" t="s">
        <v>97</v>
      </c>
      <c r="K35" t="b">
        <v>1</v>
      </c>
    </row>
    <row r="36" spans="9:11" x14ac:dyDescent="0.25">
      <c r="I36" s="5" t="s">
        <v>96</v>
      </c>
      <c r="J36" t="s">
        <v>130</v>
      </c>
      <c r="K36" t="b">
        <v>1</v>
      </c>
    </row>
    <row r="37" spans="9:11" x14ac:dyDescent="0.25">
      <c r="I37" s="5" t="s">
        <v>96</v>
      </c>
      <c r="J37" t="s">
        <v>131</v>
      </c>
      <c r="K37" t="b">
        <v>0</v>
      </c>
    </row>
    <row r="38" spans="9:11" x14ac:dyDescent="0.25">
      <c r="I38" s="5" t="s">
        <v>96</v>
      </c>
      <c r="J38" t="s">
        <v>132</v>
      </c>
      <c r="K38" t="b">
        <v>1</v>
      </c>
    </row>
    <row r="39" spans="9:11" x14ac:dyDescent="0.25">
      <c r="I39" s="5" t="s">
        <v>96</v>
      </c>
      <c r="J39" t="s">
        <v>133</v>
      </c>
      <c r="K39" t="b">
        <v>0</v>
      </c>
    </row>
  </sheetData>
  <autoFilter ref="I2:K39" xr:uid="{203A63D1-43E7-480C-AAD3-EDFBD99C8D53}">
    <sortState ref="G3:I39">
      <sortCondition ref="G2:G39"/>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Page</vt:lpstr>
      <vt:lpstr>Unique data set list</vt:lpstr>
      <vt:lpstr>Detailed Data Set Sheet</vt:lpstr>
      <vt:lpstr>Variable Detail</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Hogan</dc:creator>
  <cp:lastModifiedBy>Emma Hogan</cp:lastModifiedBy>
  <cp:lastPrinted>2020-01-31T13:51:45Z</cp:lastPrinted>
  <dcterms:created xsi:type="dcterms:W3CDTF">2019-10-16T11:08:48Z</dcterms:created>
  <dcterms:modified xsi:type="dcterms:W3CDTF">2020-10-13T09:04:16Z</dcterms:modified>
</cp:coreProperties>
</file>