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BS Releases\BUSINESS IN IRELAND 2014-2021\BUSINESS IN IRELAND 2021 DETAILED\Chapter 1 - Key findings and overview\"/>
    </mc:Choice>
  </mc:AlternateContent>
  <xr:revisionPtr revIDLastSave="0" documentId="13_ncr:1_{6EF9D9F4-6586-4B31-9716-4C2351BE8344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Bus Demog" sheetId="1" state="hidden" r:id="rId1"/>
    <sheet name="Bus Surveys" sheetId="3" state="hidden" r:id="rId2"/>
    <sheet name="Financial Sector" sheetId="4" state="hidden" r:id="rId3"/>
    <sheet name="Table 2.1" sheetId="2" state="hidden" r:id="rId4"/>
    <sheet name="P-BIIDR2021ATBL1.1" sheetId="17" r:id="rId5"/>
    <sheet name="Figure 2.4 old" sheetId="8" state="hidden" r:id="rId6"/>
    <sheet name="Figure 2.7 old" sheetId="11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" i="11" l="1"/>
  <c r="P35" i="11"/>
  <c r="Q35" i="11"/>
  <c r="R35" i="11"/>
  <c r="S35" i="11"/>
  <c r="M6" i="11" s="1"/>
  <c r="N35" i="11"/>
  <c r="O5" i="8" l="1"/>
  <c r="O6" i="8"/>
  <c r="O7" i="8"/>
  <c r="O8" i="8"/>
  <c r="O9" i="8"/>
  <c r="O4" i="8"/>
  <c r="G18" i="2"/>
  <c r="F24" i="2" l="1"/>
  <c r="F23" i="2"/>
  <c r="H9" i="2" l="1"/>
  <c r="H10" i="2"/>
  <c r="H8" i="2"/>
  <c r="H24" i="2"/>
  <c r="H11" i="2" l="1"/>
  <c r="G15" i="2"/>
  <c r="G16" i="2"/>
  <c r="G19" i="2"/>
  <c r="G21" i="2" s="1"/>
  <c r="G14" i="2"/>
  <c r="H23" i="2"/>
  <c r="G27" i="2"/>
  <c r="C23" i="2"/>
  <c r="D24" i="2"/>
  <c r="E24" i="2"/>
  <c r="C24" i="2"/>
  <c r="D23" i="2"/>
  <c r="E23" i="2"/>
  <c r="D18" i="2"/>
  <c r="E18" i="2"/>
  <c r="F18" i="2"/>
  <c r="D19" i="2"/>
  <c r="E19" i="2"/>
  <c r="F19" i="2"/>
  <c r="C19" i="2"/>
  <c r="C18" i="2"/>
  <c r="C15" i="2"/>
  <c r="D15" i="2"/>
  <c r="E15" i="2"/>
  <c r="F15" i="2"/>
  <c r="C16" i="2"/>
  <c r="D16" i="2"/>
  <c r="E16" i="2"/>
  <c r="F16" i="2"/>
  <c r="D14" i="2"/>
  <c r="E14" i="2"/>
  <c r="F14" i="2"/>
  <c r="C14" i="2"/>
  <c r="G11" i="2"/>
  <c r="F11" i="2"/>
  <c r="E11" i="2"/>
  <c r="D11" i="2"/>
  <c r="C11" i="2"/>
  <c r="C13" i="1"/>
  <c r="D13" i="1"/>
  <c r="E13" i="1"/>
  <c r="F13" i="1"/>
  <c r="G13" i="1"/>
  <c r="C14" i="1"/>
  <c r="D14" i="1"/>
  <c r="E14" i="1"/>
  <c r="F14" i="1"/>
  <c r="G14" i="1"/>
  <c r="G12" i="1"/>
  <c r="F12" i="1"/>
  <c r="E12" i="1"/>
  <c r="D12" i="1"/>
  <c r="C12" i="1"/>
  <c r="H12" i="1" l="1"/>
  <c r="G26" i="2"/>
  <c r="H13" i="1"/>
  <c r="H14" i="1"/>
  <c r="H14" i="2"/>
  <c r="F26" i="2"/>
  <c r="H16" i="2"/>
  <c r="H15" i="2"/>
  <c r="D27" i="2"/>
  <c r="F27" i="2"/>
  <c r="D26" i="2"/>
  <c r="H18" i="2"/>
  <c r="F21" i="2"/>
  <c r="H19" i="2"/>
  <c r="E27" i="2"/>
  <c r="E26" i="2"/>
  <c r="C21" i="2"/>
  <c r="E21" i="2"/>
  <c r="D21" i="2"/>
  <c r="C27" i="2"/>
  <c r="H26" i="2"/>
  <c r="C26" i="2"/>
  <c r="H21" i="2" l="1"/>
  <c r="H27" i="2"/>
</calcChain>
</file>

<file path=xl/sharedStrings.xml><?xml version="1.0" encoding="utf-8"?>
<sst xmlns="http://schemas.openxmlformats.org/spreadsheetml/2006/main" count="141" uniqueCount="74">
  <si>
    <t>Total Business Economy</t>
  </si>
  <si>
    <t>Construction</t>
  </si>
  <si>
    <t>Business Demography</t>
  </si>
  <si>
    <t>Active enterprises (number)</t>
  </si>
  <si>
    <t>Persons engaged (number)</t>
  </si>
  <si>
    <t>Employees (number)</t>
  </si>
  <si>
    <t>Average persons engaged per enterprise</t>
  </si>
  <si>
    <t>Business Operations</t>
  </si>
  <si>
    <t>Turnover (€millions)</t>
  </si>
  <si>
    <t>Production value (€millions)</t>
  </si>
  <si>
    <t>Gross value added (€millions)</t>
  </si>
  <si>
    <t>of which</t>
  </si>
  <si>
    <t xml:space="preserve">   Gross operating suplus (€millions)</t>
  </si>
  <si>
    <t xml:space="preserve">   Personnel costs (€millions)</t>
  </si>
  <si>
    <t>Personnel costs as % of GVA</t>
  </si>
  <si>
    <t>n/a</t>
  </si>
  <si>
    <t>GVA as % of Turnover</t>
  </si>
  <si>
    <t>GOS as % of Turnover</t>
  </si>
  <si>
    <t>Industry</t>
  </si>
  <si>
    <t>Distribution</t>
  </si>
  <si>
    <t>Services</t>
  </si>
  <si>
    <t>Financial &amp; Insurance</t>
  </si>
  <si>
    <t xml:space="preserve"> </t>
  </si>
  <si>
    <t>Active Enterprises (Number)</t>
  </si>
  <si>
    <t>Persons Engaged (Number)</t>
  </si>
  <si>
    <t>Business economy excluding activities of holding companies (B to N,-642)</t>
  </si>
  <si>
    <t>Industry (B to E)</t>
  </si>
  <si>
    <t>Construction (F)</t>
  </si>
  <si>
    <t>Business economy services excluding activities of holding companies (G to N,-642)</t>
  </si>
  <si>
    <t>Wholesale and retail trade, repair of motor vehicles and motorcycles (G)</t>
  </si>
  <si>
    <t>Financial and insurance activities excluding activities of holding companies (K-642)</t>
  </si>
  <si>
    <t>FROM STATBANK</t>
  </si>
  <si>
    <t>FOR TABLE 2.1</t>
  </si>
  <si>
    <t>Employees (Number)</t>
  </si>
  <si>
    <t>Financial</t>
  </si>
  <si>
    <t>Turnover (millions)</t>
  </si>
  <si>
    <t>Production value (millions)</t>
  </si>
  <si>
    <t>Gross value added (millions)</t>
  </si>
  <si>
    <t>Gross operating suplus (millions)</t>
  </si>
  <si>
    <t>Personnel costs (millions)</t>
  </si>
  <si>
    <t>Turnover per person engaged (units)</t>
  </si>
  <si>
    <t>GVA per person engaged (units)</t>
  </si>
  <si>
    <t>gva_to</t>
  </si>
  <si>
    <t>gos_to</t>
  </si>
  <si>
    <t>Total</t>
  </si>
  <si>
    <t>FROM SAS</t>
  </si>
  <si>
    <t>Insurance</t>
  </si>
  <si>
    <t>Banks</t>
  </si>
  <si>
    <t>Turnover</t>
  </si>
  <si>
    <t>Production Value</t>
  </si>
  <si>
    <t>GVA</t>
  </si>
  <si>
    <t>Personnel costs</t>
  </si>
  <si>
    <t>GOS</t>
  </si>
  <si>
    <t>Turnover per person engaged (€uros)</t>
  </si>
  <si>
    <t>GVA per person engaged (€uros)</t>
  </si>
  <si>
    <t>Table 2.1 Main Indicators for all business sectors, 2011</t>
  </si>
  <si>
    <t xml:space="preserve">Industry </t>
  </si>
  <si>
    <t xml:space="preserve">Active enterprises </t>
  </si>
  <si>
    <t>€m</t>
  </si>
  <si>
    <t xml:space="preserve">Production value </t>
  </si>
  <si>
    <t>%</t>
  </si>
  <si>
    <t>€</t>
  </si>
  <si>
    <t>Total Business                                        Economy</t>
  </si>
  <si>
    <t>No.</t>
  </si>
  <si>
    <t>Gross value added (GVA)</t>
  </si>
  <si>
    <t>Table 1.1 Main indicators for all business sectors, 2021</t>
  </si>
  <si>
    <r>
      <rPr>
        <b/>
        <i/>
        <sz val="8"/>
        <rFont val="Arial"/>
        <family val="2"/>
      </rPr>
      <t xml:space="preserve">Source: </t>
    </r>
    <r>
      <rPr>
        <i/>
        <sz val="8"/>
        <rFont val="Arial"/>
        <family val="2"/>
      </rPr>
      <t>CSO Structural Business Statistics</t>
    </r>
  </si>
  <si>
    <t xml:space="preserve">                      Personnel costs </t>
  </si>
  <si>
    <r>
      <t xml:space="preserve">   </t>
    </r>
    <r>
      <rPr>
        <i/>
        <sz val="8"/>
        <rFont val="Arial"/>
        <family val="2"/>
      </rPr>
      <t xml:space="preserve">   of which</t>
    </r>
    <r>
      <rPr>
        <sz val="8"/>
        <rFont val="Arial"/>
        <family val="2"/>
      </rPr>
      <t>; Gross operating surplus (GOS)</t>
    </r>
  </si>
  <si>
    <t>Average persons employed per enterprise</t>
  </si>
  <si>
    <r>
      <t>Persons employed</t>
    </r>
    <r>
      <rPr>
        <vertAlign val="superscript"/>
        <sz val="8"/>
        <rFont val="Arial"/>
        <family val="2"/>
      </rPr>
      <t>1</t>
    </r>
  </si>
  <si>
    <r>
      <t>GVA per person employed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</si>
  <si>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GVA per person employed calculated using GVA values rounded to €'000.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</si>
  <si>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Persons employed includes employees, proprietors, and family members.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</si>
</sst>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3" fontId="0" fillId="0" borderId="0" xfId="0" applyNumberFormat="1"/>
    <xf numFmtId="0" fontId="1" fillId="0" borderId="0" xfId="0" applyFont="1"/>
    <xf numFmtId="165" fontId="0" fillId="0" borderId="0" xfId="0" applyNumberFormat="1"/>
    <xf numFmtId="0" fontId="0" fillId="0" borderId="0" xfId="0" applyFont="1"/>
    <xf numFmtId="3" fontId="0" fillId="0" borderId="0" xfId="0" applyNumberFormat="1" applyFont="1"/>
    <xf numFmtId="165" fontId="0" fillId="0" borderId="0" xfId="0" applyNumberFormat="1" applyFont="1"/>
    <xf numFmtId="166" fontId="0" fillId="0" borderId="0" xfId="0" applyNumberFormat="1"/>
    <xf numFmtId="0" fontId="2" fillId="0" borderId="0" xfId="0" applyFont="1"/>
    <xf numFmtId="3" fontId="4" fillId="0" borderId="0" xfId="0" applyNumberFormat="1" applyFont="1"/>
    <xf numFmtId="164" fontId="4" fillId="0" borderId="0" xfId="0" applyNumberFormat="1" applyFont="1"/>
    <xf numFmtId="0" fontId="4" fillId="0" borderId="0" xfId="0" applyFont="1"/>
    <xf numFmtId="164" fontId="0" fillId="0" borderId="0" xfId="0" applyNumberFormat="1" applyFont="1"/>
    <xf numFmtId="165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5" fillId="0" borderId="0" xfId="0" applyFont="1"/>
    <xf numFmtId="166" fontId="1" fillId="0" borderId="0" xfId="0" applyNumberFormat="1" applyFont="1"/>
    <xf numFmtId="166" fontId="6" fillId="2" borderId="0" xfId="0" applyNumberFormat="1" applyFont="1" applyFill="1"/>
    <xf numFmtId="0" fontId="7" fillId="0" borderId="0" xfId="0" applyFont="1"/>
    <xf numFmtId="0" fontId="8" fillId="0" borderId="0" xfId="0" applyFont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3" fontId="3" fillId="0" borderId="0" xfId="0" applyNumberFormat="1" applyFont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66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 wrapText="1"/>
    </xf>
    <xf numFmtId="166" fontId="9" fillId="0" borderId="0" xfId="0" applyNumberFormat="1" applyFont="1" applyFill="1" applyAlignment="1">
      <alignment horizontal="right"/>
    </xf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left"/>
    </xf>
    <xf numFmtId="165" fontId="3" fillId="0" borderId="0" xfId="0" applyNumberFormat="1" applyFont="1" applyFill="1" applyAlignment="1">
      <alignment horizontal="right"/>
    </xf>
    <xf numFmtId="165" fontId="9" fillId="0" borderId="0" xfId="0" applyNumberFormat="1" applyFont="1" applyFill="1" applyAlignment="1">
      <alignment horizontal="right"/>
    </xf>
    <xf numFmtId="49" fontId="3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Alignment="1">
      <alignment horizontal="left" wrapText="1"/>
    </xf>
    <xf numFmtId="0" fontId="9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1" fillId="0" borderId="2" xfId="0" applyFont="1" applyFill="1" applyBorder="1" applyAlignment="1">
      <alignment horizontal="right"/>
    </xf>
    <xf numFmtId="0" fontId="11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87FF"/>
      <color rgb="FFFFBC85"/>
      <color rgb="FFFF5389"/>
      <color rgb="FFBFFFED"/>
      <color rgb="FFEAFF65"/>
      <color rgb="FF00FFBB"/>
      <color rgb="FF630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786B-4860-9112-8712BE6FCEC7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786B-4860-9112-8712BE6FCEC7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786B-4860-9112-8712BE6FCEC7}"/>
              </c:ext>
            </c:extLst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786B-4860-9112-8712BE6FCEC7}"/>
              </c:ext>
            </c:extLst>
          </c:dPt>
          <c:dPt>
            <c:idx val="4"/>
            <c:bubble3D val="0"/>
            <c:spPr>
              <a:solidFill>
                <a:srgbClr val="FF5389"/>
              </a:solidFill>
            </c:spPr>
            <c:extLst>
              <c:ext xmlns:c16="http://schemas.microsoft.com/office/drawing/2014/chart" uri="{C3380CC4-5D6E-409C-BE32-E72D297353CC}">
                <c16:uniqueId val="{00000009-786B-4860-9112-8712BE6FCE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sz="800" b="0"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2.4 old'!$M$4:$M$8</c:f>
              <c:strCache>
                <c:ptCount val="5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  <c:pt idx="4">
                  <c:v>Financial &amp; Insurance</c:v>
                </c:pt>
              </c:strCache>
            </c:strRef>
          </c:cat>
          <c:val>
            <c:numRef>
              <c:f>'Figure 2.4 old'!$O$4:$O$8</c:f>
              <c:numCache>
                <c:formatCode>0.0%</c:formatCode>
                <c:ptCount val="5"/>
                <c:pt idx="0">
                  <c:v>0.29809068008738332</c:v>
                </c:pt>
                <c:pt idx="1">
                  <c:v>2.4728519819181324E-2</c:v>
                </c:pt>
                <c:pt idx="2">
                  <c:v>0.27331172640425133</c:v>
                </c:pt>
                <c:pt idx="3">
                  <c:v>0.26954776750519599</c:v>
                </c:pt>
                <c:pt idx="4">
                  <c:v>0.13432130618398805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6B-4860-9112-8712BE6FC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 lang="en-IE"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>
                <a:solidFill>
                  <a:srgbClr val="6300D5"/>
                </a:solidFill>
              </a:defRPr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2.7</a:t>
            </a:r>
            <a:r>
              <a:rPr lang="en-US" sz="1000" baseline="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</a:t>
            </a: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Personnel costs as</a:t>
            </a:r>
            <a:r>
              <a:rPr lang="en-US" sz="1000" baseline="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a percentage </a:t>
            </a:r>
          </a:p>
          <a:p>
            <a:pPr>
              <a:defRPr lang="en-IE">
                <a:solidFill>
                  <a:srgbClr val="6300D5"/>
                </a:solidFill>
              </a:defRPr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of GVA by sector, 2011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4437239671282338"/>
          <c:y val="0.14629410215903157"/>
          <c:w val="0.58848559045367554"/>
          <c:h val="0.734127830437074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2.7 old'!$M$5</c:f>
              <c:strCache>
                <c:ptCount val="1"/>
                <c:pt idx="0">
                  <c:v>Personnel costs as % of GVA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FFBB"/>
              </a:solidFill>
            </c:spPr>
            <c:extLst>
              <c:ext xmlns:c16="http://schemas.microsoft.com/office/drawing/2014/chart" uri="{C3380CC4-5D6E-409C-BE32-E72D297353CC}">
                <c16:uniqueId val="{00000001-61C2-4739-8A01-B9D3F37B70BB}"/>
              </c:ext>
            </c:extLst>
          </c:dPt>
          <c:dPt>
            <c:idx val="1"/>
            <c:invertIfNegative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3-61C2-4739-8A01-B9D3F37B70BB}"/>
              </c:ext>
            </c:extLst>
          </c:dPt>
          <c:dPt>
            <c:idx val="2"/>
            <c:invertIfNegative val="0"/>
            <c:bubble3D val="0"/>
            <c:spPr>
              <a:solidFill>
                <a:srgbClr val="FF5389"/>
              </a:solidFill>
            </c:spPr>
            <c:extLst>
              <c:ext xmlns:c16="http://schemas.microsoft.com/office/drawing/2014/chart" uri="{C3380CC4-5D6E-409C-BE32-E72D297353CC}">
                <c16:uniqueId val="{00000005-61C2-4739-8A01-B9D3F37B70BB}"/>
              </c:ext>
            </c:extLst>
          </c:dPt>
          <c:dPt>
            <c:idx val="3"/>
            <c:invertIfNegative val="0"/>
            <c:bubble3D val="0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61C2-4739-8A01-B9D3F37B70BB}"/>
              </c:ext>
            </c:extLst>
          </c:dPt>
          <c:dPt>
            <c:idx val="4"/>
            <c:invertIfNegative val="0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9-61C2-4739-8A01-B9D3F37B70BB}"/>
              </c:ext>
            </c:extLst>
          </c:dPt>
          <c:dPt>
            <c:idx val="5"/>
            <c:invertIfNegative val="0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B-61C2-4739-8A01-B9D3F37B70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2.7 old'!$L$6:$L$11</c:f>
              <c:strCache>
                <c:ptCount val="6"/>
                <c:pt idx="0">
                  <c:v>Total Business                                        Economy</c:v>
                </c:pt>
                <c:pt idx="1">
                  <c:v>Industry</c:v>
                </c:pt>
                <c:pt idx="2">
                  <c:v>Financial &amp; Insurance</c:v>
                </c:pt>
                <c:pt idx="3">
                  <c:v>Services</c:v>
                </c:pt>
                <c:pt idx="4">
                  <c:v>Construction</c:v>
                </c:pt>
                <c:pt idx="5">
                  <c:v>Distribution</c:v>
                </c:pt>
              </c:strCache>
            </c:strRef>
          </c:cat>
          <c:val>
            <c:numRef>
              <c:f>'Figure 2.7 old'!$M$6:$M$11</c:f>
              <c:numCache>
                <c:formatCode>0.0</c:formatCode>
                <c:ptCount val="6"/>
                <c:pt idx="0">
                  <c:v>42.088318295639731</c:v>
                </c:pt>
                <c:pt idx="1">
                  <c:v>25.618962578131345</c:v>
                </c:pt>
                <c:pt idx="2">
                  <c:v>33.003708281829418</c:v>
                </c:pt>
                <c:pt idx="3">
                  <c:v>53.636981645139358</c:v>
                </c:pt>
                <c:pt idx="4">
                  <c:v>58.548914659530183</c:v>
                </c:pt>
                <c:pt idx="5">
                  <c:v>59.602823777792437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C2-4739-8A01-B9D3F37B7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62176"/>
        <c:axId val="154968064"/>
      </c:barChart>
      <c:catAx>
        <c:axId val="1549621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lang="en-IE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54968064"/>
        <c:crosses val="autoZero"/>
        <c:auto val="1"/>
        <c:lblAlgn val="ctr"/>
        <c:lblOffset val="100"/>
        <c:noMultiLvlLbl val="0"/>
      </c:catAx>
      <c:valAx>
        <c:axId val="154968064"/>
        <c:scaling>
          <c:orientation val="minMax"/>
          <c:max val="60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E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54962176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3067200</xdr:colOff>
      <xdr:row>16</xdr:row>
      <xdr:rowOff>1200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0.12869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067200" cy="39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Figure 2.4  Total</a:t>
          </a:r>
          <a:r>
            <a:rPr lang="en-US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turnover in the business</a:t>
          </a:r>
        </a:p>
        <a:p xmlns:a="http://schemas.openxmlformats.org/drawingml/2006/main">
          <a:r>
            <a:rPr lang="en-US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economy by sector, 2011</a:t>
          </a:r>
          <a:endParaRPr lang="en-US" sz="1000" b="1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238500</xdr:colOff>
      <xdr:row>15</xdr:row>
      <xdr:rowOff>180900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14"/>
  <sheetViews>
    <sheetView workbookViewId="0">
      <selection activeCell="I19" sqref="I19"/>
    </sheetView>
  </sheetViews>
  <sheetFormatPr defaultRowHeight="15" x14ac:dyDescent="0.25"/>
  <cols>
    <col min="2" max="2" width="26.7109375" bestFit="1" customWidth="1"/>
    <col min="3" max="8" width="23.140625" customWidth="1"/>
    <col min="9" max="9" width="26.7109375" bestFit="1" customWidth="1"/>
    <col min="10" max="10" width="8.28515625" bestFit="1" customWidth="1"/>
    <col min="11" max="11" width="12.28515625" bestFit="1" customWidth="1"/>
    <col min="12" max="12" width="11.5703125" bestFit="1" customWidth="1"/>
    <col min="13" max="13" width="8.28515625" bestFit="1" customWidth="1"/>
    <col min="14" max="14" width="20" bestFit="1" customWidth="1"/>
    <col min="15" max="15" width="22.42578125" bestFit="1" customWidth="1"/>
  </cols>
  <sheetData>
    <row r="3" spans="2:8" x14ac:dyDescent="0.25">
      <c r="B3" s="2" t="s">
        <v>31</v>
      </c>
      <c r="D3" t="s">
        <v>22</v>
      </c>
      <c r="E3" t="s">
        <v>22</v>
      </c>
      <c r="F3" t="s">
        <v>22</v>
      </c>
      <c r="G3" t="s">
        <v>22</v>
      </c>
      <c r="H3" t="s">
        <v>22</v>
      </c>
    </row>
    <row r="4" spans="2:8" x14ac:dyDescent="0.25">
      <c r="B4" t="s">
        <v>22</v>
      </c>
      <c r="C4">
        <v>2011</v>
      </c>
      <c r="D4" t="s">
        <v>22</v>
      </c>
      <c r="E4" t="s">
        <v>22</v>
      </c>
      <c r="F4" t="s">
        <v>22</v>
      </c>
      <c r="G4" t="s">
        <v>22</v>
      </c>
      <c r="H4" t="s">
        <v>22</v>
      </c>
    </row>
    <row r="5" spans="2:8" x14ac:dyDescent="0.25">
      <c r="B5" t="s">
        <v>22</v>
      </c>
      <c r="C5" t="s">
        <v>26</v>
      </c>
      <c r="D5" t="s">
        <v>27</v>
      </c>
      <c r="E5" t="s">
        <v>28</v>
      </c>
      <c r="F5" t="s">
        <v>29</v>
      </c>
      <c r="G5" t="s">
        <v>30</v>
      </c>
      <c r="H5" t="s">
        <v>25</v>
      </c>
    </row>
    <row r="6" spans="2:8" x14ac:dyDescent="0.25">
      <c r="B6" t="s">
        <v>23</v>
      </c>
      <c r="C6" s="1">
        <v>13822</v>
      </c>
      <c r="D6" s="1">
        <v>36747</v>
      </c>
      <c r="E6" s="1">
        <v>138486</v>
      </c>
      <c r="F6" s="1">
        <v>42966</v>
      </c>
      <c r="G6" s="1">
        <v>5454</v>
      </c>
      <c r="H6" s="1">
        <v>189055</v>
      </c>
    </row>
    <row r="7" spans="2:8" x14ac:dyDescent="0.25">
      <c r="B7" t="s">
        <v>24</v>
      </c>
      <c r="C7" s="1">
        <v>202512</v>
      </c>
      <c r="D7" s="1">
        <v>85306</v>
      </c>
      <c r="E7" s="1">
        <v>935229</v>
      </c>
      <c r="F7" s="1">
        <v>326303</v>
      </c>
      <c r="G7" s="1">
        <v>94328</v>
      </c>
      <c r="H7" s="1">
        <v>1223047</v>
      </c>
    </row>
    <row r="8" spans="2:8" x14ac:dyDescent="0.25">
      <c r="B8" t="s">
        <v>33</v>
      </c>
      <c r="C8" s="1">
        <v>197510</v>
      </c>
      <c r="D8" s="1">
        <v>62560</v>
      </c>
      <c r="E8" s="1">
        <v>858609</v>
      </c>
      <c r="F8" s="1">
        <v>304815</v>
      </c>
      <c r="G8" s="1">
        <v>93380</v>
      </c>
      <c r="H8" s="1">
        <v>1118679</v>
      </c>
    </row>
    <row r="10" spans="2:8" x14ac:dyDescent="0.25">
      <c r="B10" s="2" t="s">
        <v>32</v>
      </c>
    </row>
    <row r="11" spans="2:8" x14ac:dyDescent="0.25">
      <c r="C11" t="s">
        <v>18</v>
      </c>
      <c r="D11" t="s">
        <v>1</v>
      </c>
      <c r="E11" t="s">
        <v>19</v>
      </c>
      <c r="F11" t="s">
        <v>20</v>
      </c>
      <c r="G11" t="s">
        <v>34</v>
      </c>
    </row>
    <row r="12" spans="2:8" x14ac:dyDescent="0.25">
      <c r="B12" t="s">
        <v>23</v>
      </c>
      <c r="C12" s="1">
        <f>C6</f>
        <v>13822</v>
      </c>
      <c r="D12" s="1">
        <f>D6</f>
        <v>36747</v>
      </c>
      <c r="E12" s="1">
        <f>F6</f>
        <v>42966</v>
      </c>
      <c r="F12" s="1">
        <f>E6-F6-G6</f>
        <v>90066</v>
      </c>
      <c r="G12" s="1">
        <f>G6</f>
        <v>5454</v>
      </c>
      <c r="H12" s="1">
        <f>SUM(C12:G12)</f>
        <v>189055</v>
      </c>
    </row>
    <row r="13" spans="2:8" x14ac:dyDescent="0.25">
      <c r="B13" t="s">
        <v>24</v>
      </c>
      <c r="C13" s="1">
        <f t="shared" ref="C13:D13" si="0">C7</f>
        <v>202512</v>
      </c>
      <c r="D13" s="1">
        <f t="shared" si="0"/>
        <v>85306</v>
      </c>
      <c r="E13" s="1">
        <f t="shared" ref="E13:E14" si="1">F7</f>
        <v>326303</v>
      </c>
      <c r="F13" s="1">
        <f t="shared" ref="F13:F14" si="2">E7-F7-G7</f>
        <v>514598</v>
      </c>
      <c r="G13" s="1">
        <f t="shared" ref="G13:G14" si="3">G7</f>
        <v>94328</v>
      </c>
      <c r="H13" s="1">
        <f t="shared" ref="H13:H14" si="4">SUM(C13:G13)</f>
        <v>1223047</v>
      </c>
    </row>
    <row r="14" spans="2:8" x14ac:dyDescent="0.25">
      <c r="B14" t="s">
        <v>33</v>
      </c>
      <c r="C14" s="1">
        <f t="shared" ref="C14:D14" si="5">C8</f>
        <v>197510</v>
      </c>
      <c r="D14" s="1">
        <f t="shared" si="5"/>
        <v>62560</v>
      </c>
      <c r="E14" s="1">
        <f t="shared" si="1"/>
        <v>304815</v>
      </c>
      <c r="F14" s="1">
        <f t="shared" si="2"/>
        <v>460414</v>
      </c>
      <c r="G14" s="1">
        <f t="shared" si="3"/>
        <v>93380</v>
      </c>
      <c r="H14" s="1">
        <f t="shared" si="4"/>
        <v>1118679</v>
      </c>
    </row>
  </sheetData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3"/>
  <sheetViews>
    <sheetView workbookViewId="0">
      <selection activeCell="I19" sqref="I19"/>
    </sheetView>
  </sheetViews>
  <sheetFormatPr defaultRowHeight="15" x14ac:dyDescent="0.25"/>
  <cols>
    <col min="1" max="1" width="37.42578125" bestFit="1" customWidth="1"/>
    <col min="2" max="2" width="18.28515625" bestFit="1" customWidth="1"/>
    <col min="3" max="3" width="25.5703125" bestFit="1" customWidth="1"/>
    <col min="4" max="4" width="26.7109375" bestFit="1" customWidth="1"/>
    <col min="5" max="5" width="30.7109375" bestFit="1" customWidth="1"/>
    <col min="6" max="6" width="27.28515625" bestFit="1" customWidth="1"/>
    <col min="7" max="7" width="22.7109375" bestFit="1" customWidth="1"/>
    <col min="8" max="8" width="17.28515625" bestFit="1" customWidth="1"/>
    <col min="9" max="9" width="26.28515625" bestFit="1" customWidth="1"/>
    <col min="10" max="10" width="34.140625" bestFit="1" customWidth="1"/>
    <col min="11" max="11" width="28.7109375" bestFit="1" customWidth="1"/>
    <col min="12" max="12" width="29.85546875" bestFit="1" customWidth="1"/>
    <col min="13" max="13" width="24.42578125" bestFit="1" customWidth="1"/>
    <col min="14" max="15" width="6.85546875" bestFit="1" customWidth="1"/>
    <col min="16" max="16" width="11.42578125" bestFit="1" customWidth="1"/>
  </cols>
  <sheetData>
    <row r="2" spans="1:6" x14ac:dyDescent="0.25">
      <c r="A2" s="2" t="s">
        <v>45</v>
      </c>
    </row>
    <row r="3" spans="1:6" s="2" customFormat="1" x14ac:dyDescent="0.25">
      <c r="B3" s="2" t="s">
        <v>18</v>
      </c>
      <c r="C3" s="2" t="s">
        <v>1</v>
      </c>
      <c r="D3" s="2" t="s">
        <v>19</v>
      </c>
      <c r="E3" s="2" t="s">
        <v>20</v>
      </c>
      <c r="F3" s="2" t="s">
        <v>44</v>
      </c>
    </row>
    <row r="4" spans="1:6" s="4" customFormat="1" x14ac:dyDescent="0.25">
      <c r="A4" s="4" t="s">
        <v>35</v>
      </c>
      <c r="B4" s="5">
        <v>112300</v>
      </c>
      <c r="C4" s="5">
        <v>9316</v>
      </c>
      <c r="D4" s="5">
        <v>102965</v>
      </c>
      <c r="E4" s="5">
        <v>101547</v>
      </c>
      <c r="F4" s="5">
        <v>326128</v>
      </c>
    </row>
    <row r="5" spans="1:6" s="4" customFormat="1" x14ac:dyDescent="0.25">
      <c r="A5" s="4" t="s">
        <v>36</v>
      </c>
      <c r="B5" s="5">
        <v>105950</v>
      </c>
      <c r="C5" s="5">
        <v>8501</v>
      </c>
      <c r="D5" s="5">
        <v>29852</v>
      </c>
      <c r="E5" s="5">
        <v>81959</v>
      </c>
      <c r="F5" s="5">
        <v>226262</v>
      </c>
    </row>
    <row r="6" spans="1:6" s="4" customFormat="1" x14ac:dyDescent="0.25">
      <c r="A6" s="4" t="s">
        <v>37</v>
      </c>
      <c r="B6" s="5">
        <v>36957</v>
      </c>
      <c r="C6" s="5">
        <v>3363</v>
      </c>
      <c r="D6" s="5">
        <v>15157</v>
      </c>
      <c r="E6" s="5">
        <v>33833</v>
      </c>
      <c r="F6" s="5">
        <v>89310</v>
      </c>
    </row>
    <row r="7" spans="1:6" s="4" customFormat="1" x14ac:dyDescent="0.25">
      <c r="A7" s="4" t="s">
        <v>38</v>
      </c>
      <c r="B7" s="5">
        <v>27489</v>
      </c>
      <c r="C7" s="5">
        <v>1394</v>
      </c>
      <c r="D7" s="5">
        <v>6123</v>
      </c>
      <c r="E7" s="5">
        <v>15686</v>
      </c>
      <c r="F7" s="5">
        <v>50691</v>
      </c>
    </row>
    <row r="8" spans="1:6" s="4" customFormat="1" x14ac:dyDescent="0.25">
      <c r="A8" s="4" t="s">
        <v>39</v>
      </c>
      <c r="B8" s="5">
        <v>9468</v>
      </c>
      <c r="C8" s="5">
        <v>1969</v>
      </c>
      <c r="D8" s="5">
        <v>9034</v>
      </c>
      <c r="E8" s="5">
        <v>18147</v>
      </c>
      <c r="F8" s="5">
        <v>38619</v>
      </c>
    </row>
    <row r="9" spans="1:6" s="4" customFormat="1" x14ac:dyDescent="0.25">
      <c r="A9" s="4" t="s">
        <v>14</v>
      </c>
      <c r="B9" s="6">
        <v>0.25600000000000001</v>
      </c>
      <c r="C9" s="6">
        <v>0.58599999999999997</v>
      </c>
      <c r="D9" s="6">
        <v>0.59599999999999997</v>
      </c>
      <c r="E9" s="6">
        <v>0.53600000000000003</v>
      </c>
      <c r="F9" s="6">
        <v>0.432</v>
      </c>
    </row>
    <row r="10" spans="1:6" s="4" customFormat="1" x14ac:dyDescent="0.25">
      <c r="A10" s="4" t="s">
        <v>40</v>
      </c>
      <c r="B10" s="5">
        <v>594182</v>
      </c>
      <c r="C10" s="5">
        <v>103385</v>
      </c>
      <c r="D10" s="5">
        <v>316159</v>
      </c>
      <c r="E10" s="5">
        <v>178898</v>
      </c>
      <c r="F10" s="5">
        <v>278169</v>
      </c>
    </row>
    <row r="11" spans="1:6" s="4" customFormat="1" x14ac:dyDescent="0.25">
      <c r="A11" s="4" t="s">
        <v>41</v>
      </c>
      <c r="B11" s="5">
        <v>195542</v>
      </c>
      <c r="C11" s="5">
        <v>37322</v>
      </c>
      <c r="D11" s="5">
        <v>46541</v>
      </c>
      <c r="E11" s="5">
        <v>59604</v>
      </c>
      <c r="F11" s="5">
        <v>76177</v>
      </c>
    </row>
    <row r="12" spans="1:6" s="4" customFormat="1" x14ac:dyDescent="0.25">
      <c r="A12" s="4" t="s">
        <v>42</v>
      </c>
      <c r="B12" s="6">
        <v>0.32900000000000001</v>
      </c>
      <c r="C12" s="6">
        <v>0.36099999999999999</v>
      </c>
      <c r="D12" s="6">
        <v>0.14699999999999999</v>
      </c>
      <c r="E12" s="6">
        <v>0.33300000000000002</v>
      </c>
      <c r="F12" s="6">
        <v>0.27400000000000002</v>
      </c>
    </row>
    <row r="13" spans="1:6" s="4" customFormat="1" x14ac:dyDescent="0.25">
      <c r="A13" s="4" t="s">
        <v>43</v>
      </c>
      <c r="B13" s="6">
        <v>0.245</v>
      </c>
      <c r="C13" s="6">
        <v>0.15</v>
      </c>
      <c r="D13" s="6">
        <v>5.8999999999999997E-2</v>
      </c>
      <c r="E13" s="6">
        <v>0.154</v>
      </c>
      <c r="F13" s="6">
        <v>0.155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E21"/>
  <sheetViews>
    <sheetView workbookViewId="0">
      <selection activeCell="I19" sqref="I19"/>
    </sheetView>
  </sheetViews>
  <sheetFormatPr defaultRowHeight="15" x14ac:dyDescent="0.25"/>
  <cols>
    <col min="2" max="2" width="52.42578125" bestFit="1" customWidth="1"/>
    <col min="3" max="3" width="18.28515625" customWidth="1"/>
    <col min="4" max="4" width="14.42578125" customWidth="1"/>
    <col min="9" max="9" width="50.28515625" customWidth="1"/>
  </cols>
  <sheetData>
    <row r="2" spans="2:5" x14ac:dyDescent="0.25">
      <c r="C2" t="s">
        <v>47</v>
      </c>
      <c r="D2" t="s">
        <v>46</v>
      </c>
      <c r="E2" t="s">
        <v>44</v>
      </c>
    </row>
    <row r="4" spans="2:5" x14ac:dyDescent="0.25">
      <c r="B4" t="s">
        <v>48</v>
      </c>
      <c r="C4" s="1">
        <v>11733</v>
      </c>
      <c r="D4" s="1">
        <v>38870</v>
      </c>
      <c r="E4" s="1">
        <v>50603</v>
      </c>
    </row>
    <row r="5" spans="2:5" x14ac:dyDescent="0.25">
      <c r="B5" t="s">
        <v>49</v>
      </c>
      <c r="C5" s="1">
        <v>11733</v>
      </c>
      <c r="D5" s="1">
        <v>10936</v>
      </c>
      <c r="E5" s="1">
        <v>22669</v>
      </c>
    </row>
    <row r="6" spans="2:5" x14ac:dyDescent="0.25">
      <c r="B6" t="s">
        <v>50</v>
      </c>
      <c r="C6" s="1">
        <v>8793</v>
      </c>
      <c r="D6" s="1">
        <v>2533</v>
      </c>
      <c r="E6" s="1">
        <v>11326</v>
      </c>
    </row>
    <row r="7" spans="2:5" x14ac:dyDescent="0.25">
      <c r="B7" t="s">
        <v>52</v>
      </c>
      <c r="C7" s="1">
        <v>5804</v>
      </c>
      <c r="D7" s="1">
        <v>1785</v>
      </c>
      <c r="E7" s="1">
        <v>7589</v>
      </c>
    </row>
    <row r="8" spans="2:5" x14ac:dyDescent="0.25">
      <c r="B8" t="s">
        <v>51</v>
      </c>
      <c r="C8" s="1">
        <v>2989</v>
      </c>
      <c r="D8" s="1">
        <v>749</v>
      </c>
      <c r="E8" s="1">
        <v>3738</v>
      </c>
    </row>
    <row r="12" spans="2:5" x14ac:dyDescent="0.25">
      <c r="C12" s="1"/>
      <c r="D12" s="1"/>
      <c r="E12" s="1"/>
    </row>
    <row r="13" spans="2:5" x14ac:dyDescent="0.25">
      <c r="C13" s="1"/>
      <c r="D13" s="1"/>
      <c r="E13" s="1"/>
    </row>
    <row r="14" spans="2:5" x14ac:dyDescent="0.25">
      <c r="C14" s="1"/>
      <c r="D14" s="1"/>
      <c r="E14" s="1"/>
    </row>
    <row r="15" spans="2:5" x14ac:dyDescent="0.25">
      <c r="C15" s="1"/>
      <c r="D15" s="1"/>
      <c r="E15" s="1"/>
    </row>
    <row r="16" spans="2:5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</sheetData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L43"/>
  <sheetViews>
    <sheetView zoomScale="85" zoomScaleNormal="85" workbookViewId="0">
      <selection activeCell="I19" sqref="I19"/>
    </sheetView>
  </sheetViews>
  <sheetFormatPr defaultRowHeight="15" x14ac:dyDescent="0.25"/>
  <cols>
    <col min="1" max="1" width="9.140625" style="4"/>
    <col min="2" max="2" width="38.85546875" style="4" customWidth="1"/>
    <col min="3" max="8" width="21.85546875" style="4" customWidth="1"/>
    <col min="9" max="16384" width="9.140625" style="4"/>
  </cols>
  <sheetData>
    <row r="3" spans="2:9" x14ac:dyDescent="0.25">
      <c r="B3" s="2" t="s">
        <v>55</v>
      </c>
    </row>
    <row r="5" spans="2:9" x14ac:dyDescent="0.25">
      <c r="B5" s="2"/>
      <c r="C5" s="2" t="s">
        <v>18</v>
      </c>
      <c r="D5" s="2" t="s">
        <v>1</v>
      </c>
      <c r="E5" s="2" t="s">
        <v>19</v>
      </c>
      <c r="F5" s="2" t="s">
        <v>20</v>
      </c>
      <c r="G5" s="2" t="s">
        <v>21</v>
      </c>
      <c r="H5" s="2" t="s">
        <v>0</v>
      </c>
    </row>
    <row r="7" spans="2:9" x14ac:dyDescent="0.25">
      <c r="B7" s="2" t="s">
        <v>2</v>
      </c>
    </row>
    <row r="8" spans="2:9" x14ac:dyDescent="0.25">
      <c r="B8" s="4" t="s">
        <v>3</v>
      </c>
      <c r="C8" s="9">
        <v>13822</v>
      </c>
      <c r="D8" s="9">
        <v>36747</v>
      </c>
      <c r="E8" s="9">
        <v>42966</v>
      </c>
      <c r="F8" s="9">
        <v>90066</v>
      </c>
      <c r="G8" s="9">
        <v>5454</v>
      </c>
      <c r="H8" s="9">
        <f>SUM(C8:G8)</f>
        <v>189055</v>
      </c>
      <c r="I8" s="5"/>
    </row>
    <row r="9" spans="2:9" x14ac:dyDescent="0.25">
      <c r="B9" s="4" t="s">
        <v>4</v>
      </c>
      <c r="C9" s="9">
        <v>202512</v>
      </c>
      <c r="D9" s="9">
        <v>85306</v>
      </c>
      <c r="E9" s="9">
        <v>326303</v>
      </c>
      <c r="F9" s="9">
        <v>514598</v>
      </c>
      <c r="G9" s="9">
        <v>94328</v>
      </c>
      <c r="H9" s="9">
        <f t="shared" ref="H9:H10" si="0">SUM(C9:G9)</f>
        <v>1223047</v>
      </c>
      <c r="I9" s="5"/>
    </row>
    <row r="10" spans="2:9" x14ac:dyDescent="0.25">
      <c r="B10" s="4" t="s">
        <v>5</v>
      </c>
      <c r="C10" s="9">
        <v>197510</v>
      </c>
      <c r="D10" s="9">
        <v>62560</v>
      </c>
      <c r="E10" s="9">
        <v>304815</v>
      </c>
      <c r="F10" s="9">
        <v>460414</v>
      </c>
      <c r="G10" s="9">
        <v>93380</v>
      </c>
      <c r="H10" s="9">
        <f t="shared" si="0"/>
        <v>1118679</v>
      </c>
      <c r="I10" s="5"/>
    </row>
    <row r="11" spans="2:9" x14ac:dyDescent="0.25">
      <c r="B11" s="4" t="s">
        <v>6</v>
      </c>
      <c r="C11" s="10">
        <f t="shared" ref="C11:H11" si="1">C9/C8</f>
        <v>14.65142526407177</v>
      </c>
      <c r="D11" s="10">
        <f t="shared" si="1"/>
        <v>2.3214412060848506</v>
      </c>
      <c r="E11" s="10">
        <f t="shared" si="1"/>
        <v>7.594446771866127</v>
      </c>
      <c r="F11" s="10">
        <f t="shared" si="1"/>
        <v>5.7135656074434307</v>
      </c>
      <c r="G11" s="10">
        <f t="shared" si="1"/>
        <v>17.295196186285295</v>
      </c>
      <c r="H11" s="10">
        <f t="shared" si="1"/>
        <v>6.4692655576419558</v>
      </c>
    </row>
    <row r="12" spans="2:9" x14ac:dyDescent="0.25">
      <c r="C12" s="9"/>
      <c r="D12" s="9"/>
      <c r="E12" s="9"/>
      <c r="F12" s="9"/>
      <c r="G12" s="9"/>
      <c r="H12" s="9"/>
    </row>
    <row r="13" spans="2:9" x14ac:dyDescent="0.25">
      <c r="B13" s="2" t="s">
        <v>7</v>
      </c>
      <c r="C13" s="9"/>
      <c r="D13" s="9"/>
      <c r="E13" s="9"/>
      <c r="F13" s="9"/>
      <c r="G13" s="9"/>
      <c r="H13" s="9"/>
    </row>
    <row r="14" spans="2:9" x14ac:dyDescent="0.25">
      <c r="B14" s="4" t="s">
        <v>8</v>
      </c>
      <c r="C14" s="9">
        <f>'Bus Surveys'!B4</f>
        <v>112300</v>
      </c>
      <c r="D14" s="9">
        <f>'Bus Surveys'!C4</f>
        <v>9316</v>
      </c>
      <c r="E14" s="9">
        <f>'Bus Surveys'!D4</f>
        <v>102965</v>
      </c>
      <c r="F14" s="9">
        <f>'Bus Surveys'!E4</f>
        <v>101547</v>
      </c>
      <c r="G14" s="9">
        <f>'Financial Sector'!E4</f>
        <v>50603</v>
      </c>
      <c r="H14" s="9">
        <f>SUM(C14:G14)</f>
        <v>376731</v>
      </c>
    </row>
    <row r="15" spans="2:9" x14ac:dyDescent="0.25">
      <c r="B15" s="4" t="s">
        <v>9</v>
      </c>
      <c r="C15" s="9">
        <f>'Bus Surveys'!B5</f>
        <v>105950</v>
      </c>
      <c r="D15" s="9">
        <f>'Bus Surveys'!C5</f>
        <v>8501</v>
      </c>
      <c r="E15" s="9">
        <f>'Bus Surveys'!D5</f>
        <v>29852</v>
      </c>
      <c r="F15" s="9">
        <f>'Bus Surveys'!E5</f>
        <v>81959</v>
      </c>
      <c r="G15" s="9">
        <f>'Financial Sector'!E5</f>
        <v>22669</v>
      </c>
      <c r="H15" s="9">
        <f>SUM(C15:G15)</f>
        <v>248931</v>
      </c>
    </row>
    <row r="16" spans="2:9" x14ac:dyDescent="0.25">
      <c r="B16" s="4" t="s">
        <v>10</v>
      </c>
      <c r="C16" s="9">
        <f>'Bus Surveys'!B6</f>
        <v>36957</v>
      </c>
      <c r="D16" s="9">
        <f>'Bus Surveys'!C6</f>
        <v>3363</v>
      </c>
      <c r="E16" s="9">
        <f>'Bus Surveys'!D6</f>
        <v>15157</v>
      </c>
      <c r="F16" s="9">
        <f>'Bus Surveys'!E6</f>
        <v>33833</v>
      </c>
      <c r="G16" s="9">
        <f>'Financial Sector'!E6</f>
        <v>11326</v>
      </c>
      <c r="H16" s="9">
        <f>SUM(C16:G16)</f>
        <v>100636</v>
      </c>
    </row>
    <row r="17" spans="2:12" x14ac:dyDescent="0.25">
      <c r="B17" s="4" t="s">
        <v>11</v>
      </c>
      <c r="C17" s="9"/>
      <c r="D17" s="9"/>
      <c r="E17" s="9"/>
      <c r="F17" s="9"/>
      <c r="G17" s="9"/>
      <c r="H17" s="9"/>
    </row>
    <row r="18" spans="2:12" x14ac:dyDescent="0.25">
      <c r="B18" s="4" t="s">
        <v>12</v>
      </c>
      <c r="C18" s="9">
        <f>'Bus Surveys'!B7</f>
        <v>27489</v>
      </c>
      <c r="D18" s="9">
        <f>'Bus Surveys'!C7</f>
        <v>1394</v>
      </c>
      <c r="E18" s="9">
        <f>'Bus Surveys'!D7</f>
        <v>6123</v>
      </c>
      <c r="F18" s="9">
        <f>'Bus Surveys'!E7</f>
        <v>15686</v>
      </c>
      <c r="G18" s="9">
        <f>'Financial Sector'!E7</f>
        <v>7589</v>
      </c>
      <c r="H18" s="9">
        <f>SUM(C18:G18)</f>
        <v>58281</v>
      </c>
    </row>
    <row r="19" spans="2:12" x14ac:dyDescent="0.25">
      <c r="B19" s="4" t="s">
        <v>13</v>
      </c>
      <c r="C19" s="9">
        <f>'Bus Surveys'!B8</f>
        <v>9468</v>
      </c>
      <c r="D19" s="9">
        <f>'Bus Surveys'!C8</f>
        <v>1969</v>
      </c>
      <c r="E19" s="9">
        <f>'Bus Surveys'!D8</f>
        <v>9034</v>
      </c>
      <c r="F19" s="9">
        <f>'Bus Surveys'!E8</f>
        <v>18147</v>
      </c>
      <c r="G19" s="9">
        <f>'Financial Sector'!E8</f>
        <v>3738</v>
      </c>
      <c r="H19" s="9">
        <f>SUM(C19:G19)</f>
        <v>42356</v>
      </c>
    </row>
    <row r="20" spans="2:12" x14ac:dyDescent="0.25">
      <c r="C20" s="11"/>
      <c r="D20" s="11"/>
      <c r="E20" s="11"/>
      <c r="F20" s="11"/>
      <c r="G20" s="11"/>
      <c r="H20" s="11"/>
      <c r="L20" s="12"/>
    </row>
    <row r="21" spans="2:12" x14ac:dyDescent="0.25">
      <c r="B21" s="4" t="s">
        <v>14</v>
      </c>
      <c r="C21" s="13">
        <f t="shared" ref="C21:G21" si="2">C19/C16</f>
        <v>0.25618962578131343</v>
      </c>
      <c r="D21" s="13">
        <f t="shared" si="2"/>
        <v>0.58548914659530182</v>
      </c>
      <c r="E21" s="13">
        <f t="shared" si="2"/>
        <v>0.59602823777792435</v>
      </c>
      <c r="F21" s="13">
        <f t="shared" si="2"/>
        <v>0.53636981645139359</v>
      </c>
      <c r="G21" s="13">
        <f t="shared" si="2"/>
        <v>0.33003708281829419</v>
      </c>
      <c r="H21" s="13">
        <f>H19/H16</f>
        <v>0.42088318295639732</v>
      </c>
    </row>
    <row r="22" spans="2:12" x14ac:dyDescent="0.25">
      <c r="C22" s="11"/>
      <c r="D22" s="11"/>
      <c r="E22" s="11"/>
      <c r="F22" s="11"/>
      <c r="G22" s="11"/>
      <c r="H22" s="11"/>
    </row>
    <row r="23" spans="2:12" x14ac:dyDescent="0.25">
      <c r="B23" s="4" t="s">
        <v>53</v>
      </c>
      <c r="C23" s="9">
        <f>'Bus Surveys'!B10</f>
        <v>594182</v>
      </c>
      <c r="D23" s="9">
        <f>'Bus Surveys'!C10</f>
        <v>103385</v>
      </c>
      <c r="E23" s="9">
        <f>'Bus Surveys'!D10</f>
        <v>316159</v>
      </c>
      <c r="F23" s="9">
        <f>'Bus Surveys'!E10</f>
        <v>178898</v>
      </c>
      <c r="G23" s="14" t="s">
        <v>15</v>
      </c>
      <c r="H23" s="9">
        <f>'Bus Surveys'!F10</f>
        <v>278169</v>
      </c>
    </row>
    <row r="24" spans="2:12" x14ac:dyDescent="0.25">
      <c r="B24" s="4" t="s">
        <v>54</v>
      </c>
      <c r="C24" s="9">
        <f>'Bus Surveys'!B11</f>
        <v>195542</v>
      </c>
      <c r="D24" s="9">
        <f>'Bus Surveys'!C11</f>
        <v>37322</v>
      </c>
      <c r="E24" s="9">
        <f>'Bus Surveys'!D11</f>
        <v>46541</v>
      </c>
      <c r="F24" s="9">
        <f>'Bus Surveys'!E11</f>
        <v>59604</v>
      </c>
      <c r="G24" s="14" t="s">
        <v>15</v>
      </c>
      <c r="H24" s="9">
        <f>'Bus Surveys'!F11</f>
        <v>76177</v>
      </c>
    </row>
    <row r="25" spans="2:12" x14ac:dyDescent="0.25">
      <c r="C25" s="11"/>
      <c r="D25" s="11"/>
      <c r="E25" s="11"/>
      <c r="F25" s="11"/>
      <c r="G25" s="11"/>
      <c r="H25" s="11"/>
    </row>
    <row r="26" spans="2:12" x14ac:dyDescent="0.25">
      <c r="B26" s="4" t="s">
        <v>16</v>
      </c>
      <c r="C26" s="13">
        <f t="shared" ref="C26:H26" si="3">C16/C14</f>
        <v>0.32909171861086378</v>
      </c>
      <c r="D26" s="13">
        <f t="shared" si="3"/>
        <v>0.36099184199227136</v>
      </c>
      <c r="E26" s="13">
        <f t="shared" si="3"/>
        <v>0.1472053610450153</v>
      </c>
      <c r="F26" s="13">
        <f>F16/F14</f>
        <v>0.33317577082533212</v>
      </c>
      <c r="G26" s="13">
        <f t="shared" si="3"/>
        <v>0.22382072209157561</v>
      </c>
      <c r="H26" s="13">
        <f t="shared" si="3"/>
        <v>0.267129596449456</v>
      </c>
    </row>
    <row r="27" spans="2:12" x14ac:dyDescent="0.25">
      <c r="B27" s="4" t="s">
        <v>17</v>
      </c>
      <c r="C27" s="13">
        <f>C18/C14</f>
        <v>0.24478183437221729</v>
      </c>
      <c r="D27" s="13">
        <f t="shared" ref="D27:G27" si="4">D18/D14</f>
        <v>0.14963503649635038</v>
      </c>
      <c r="E27" s="13">
        <f t="shared" si="4"/>
        <v>5.9466809109891709E-2</v>
      </c>
      <c r="F27" s="13">
        <f t="shared" si="4"/>
        <v>0.15447034378169713</v>
      </c>
      <c r="G27" s="13">
        <f t="shared" si="4"/>
        <v>0.14997134557239689</v>
      </c>
      <c r="H27" s="13">
        <f>H18/H14</f>
        <v>0.15470189604784315</v>
      </c>
    </row>
    <row r="33" spans="3:12" x14ac:dyDescent="0.25">
      <c r="C33" s="2"/>
      <c r="G33" s="5"/>
      <c r="H33" s="5"/>
      <c r="I33" s="5"/>
      <c r="J33" s="5"/>
      <c r="K33" s="5"/>
      <c r="L33" s="5"/>
    </row>
    <row r="34" spans="3:12" x14ac:dyDescent="0.25">
      <c r="C34" s="2"/>
    </row>
    <row r="35" spans="3:12" x14ac:dyDescent="0.25">
      <c r="C35" s="2"/>
      <c r="D35" s="2"/>
      <c r="E35" s="2"/>
      <c r="F35" s="2"/>
    </row>
    <row r="36" spans="3:12" x14ac:dyDescent="0.25">
      <c r="C36" s="2"/>
    </row>
    <row r="37" spans="3:12" x14ac:dyDescent="0.25">
      <c r="C37" s="2"/>
      <c r="D37" s="5"/>
      <c r="E37" s="5"/>
      <c r="F37" s="5"/>
    </row>
    <row r="38" spans="3:12" x14ac:dyDescent="0.25">
      <c r="C38" s="2"/>
      <c r="D38" s="5"/>
      <c r="E38" s="5"/>
      <c r="F38" s="5"/>
    </row>
    <row r="39" spans="3:12" x14ac:dyDescent="0.25">
      <c r="C39" s="2"/>
      <c r="D39" s="5"/>
      <c r="E39" s="5"/>
      <c r="F39" s="5"/>
    </row>
    <row r="40" spans="3:12" x14ac:dyDescent="0.25">
      <c r="C40" s="8"/>
      <c r="F40" s="5"/>
    </row>
    <row r="41" spans="3:12" x14ac:dyDescent="0.25">
      <c r="C41" s="2"/>
      <c r="D41" s="5"/>
      <c r="E41" s="5"/>
      <c r="F41" s="5"/>
    </row>
    <row r="42" spans="3:12" x14ac:dyDescent="0.25">
      <c r="C42" s="2"/>
      <c r="D42" s="5"/>
      <c r="E42" s="5"/>
      <c r="F42" s="5"/>
    </row>
    <row r="43" spans="3:12" x14ac:dyDescent="0.25">
      <c r="C43" s="2"/>
      <c r="F43" s="5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7"/>
  <sheetViews>
    <sheetView tabSelected="1" zoomScaleNormal="100" workbookViewId="0">
      <selection sqref="A1:K1"/>
    </sheetView>
  </sheetViews>
  <sheetFormatPr defaultRowHeight="15" customHeight="1" x14ac:dyDescent="0.25"/>
  <cols>
    <col min="1" max="1" width="40.7109375" style="20" customWidth="1"/>
    <col min="2" max="2" width="3.85546875" style="21" customWidth="1"/>
    <col min="3" max="3" width="11.7109375" style="20" customWidth="1"/>
    <col min="4" max="4" width="1.7109375" style="20" customWidth="1"/>
    <col min="5" max="5" width="11.7109375" style="20" customWidth="1"/>
    <col min="6" max="6" width="1.7109375" style="20" customWidth="1"/>
    <col min="7" max="7" width="11.7109375" style="20" customWidth="1"/>
    <col min="8" max="8" width="1.7109375" style="20" customWidth="1"/>
    <col min="9" max="9" width="11.7109375" style="20" customWidth="1"/>
    <col min="10" max="10" width="1.7109375" style="20" customWidth="1"/>
    <col min="11" max="11" width="11.7109375" style="20" customWidth="1"/>
    <col min="12" max="16384" width="9.140625" style="20"/>
  </cols>
  <sheetData>
    <row r="1" spans="1:11" ht="15" customHeight="1" x14ac:dyDescent="0.2">
      <c r="A1" s="41" t="s">
        <v>65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s="27" customFormat="1" ht="15" customHeight="1" x14ac:dyDescent="0.2">
      <c r="A2" s="33"/>
      <c r="B2" s="35"/>
      <c r="C2" s="34" t="s">
        <v>56</v>
      </c>
      <c r="D2" s="34"/>
      <c r="E2" s="34" t="s">
        <v>1</v>
      </c>
      <c r="F2" s="34"/>
      <c r="G2" s="34" t="s">
        <v>19</v>
      </c>
      <c r="H2" s="34"/>
      <c r="I2" s="34" t="s">
        <v>20</v>
      </c>
      <c r="J2" s="34"/>
      <c r="K2" s="34" t="s">
        <v>44</v>
      </c>
    </row>
    <row r="3" spans="1:11" ht="15" customHeight="1" x14ac:dyDescent="0.2">
      <c r="A3" s="22" t="s">
        <v>57</v>
      </c>
      <c r="B3" s="31" t="s">
        <v>63</v>
      </c>
      <c r="C3" s="26">
        <v>20595</v>
      </c>
      <c r="D3" s="26"/>
      <c r="E3" s="26">
        <v>70459</v>
      </c>
      <c r="F3" s="26"/>
      <c r="G3" s="26">
        <v>48394</v>
      </c>
      <c r="H3" s="26"/>
      <c r="I3" s="26">
        <v>229582</v>
      </c>
      <c r="J3" s="26"/>
      <c r="K3" s="24">
        <v>369030</v>
      </c>
    </row>
    <row r="4" spans="1:11" ht="15" customHeight="1" x14ac:dyDescent="0.2">
      <c r="A4" s="22" t="s">
        <v>70</v>
      </c>
      <c r="B4" s="31" t="s">
        <v>63</v>
      </c>
      <c r="C4" s="26">
        <v>271263</v>
      </c>
      <c r="D4" s="26"/>
      <c r="E4" s="26">
        <v>170446</v>
      </c>
      <c r="F4" s="26"/>
      <c r="G4" s="26">
        <v>383020</v>
      </c>
      <c r="H4" s="26"/>
      <c r="I4" s="26">
        <v>1203619</v>
      </c>
      <c r="J4" s="26"/>
      <c r="K4" s="24">
        <v>2028348</v>
      </c>
    </row>
    <row r="5" spans="1:11" ht="15" customHeight="1" x14ac:dyDescent="0.2">
      <c r="A5" s="22" t="s">
        <v>69</v>
      </c>
      <c r="B5" s="31" t="s">
        <v>63</v>
      </c>
      <c r="C5" s="29">
        <v>13.2</v>
      </c>
      <c r="D5" s="29"/>
      <c r="E5" s="29">
        <v>2.4</v>
      </c>
      <c r="F5" s="29"/>
      <c r="G5" s="29">
        <v>7.9</v>
      </c>
      <c r="H5" s="29"/>
      <c r="I5" s="28">
        <v>5.2</v>
      </c>
      <c r="J5" s="28"/>
      <c r="K5" s="32">
        <v>5.5</v>
      </c>
    </row>
    <row r="6" spans="1:11" ht="15" customHeight="1" x14ac:dyDescent="0.2">
      <c r="A6" s="22" t="s">
        <v>48</v>
      </c>
      <c r="B6" s="31" t="s">
        <v>58</v>
      </c>
      <c r="C6" s="26">
        <v>380843</v>
      </c>
      <c r="D6" s="26"/>
      <c r="E6" s="26">
        <v>36221</v>
      </c>
      <c r="F6" s="26"/>
      <c r="G6" s="23">
        <v>193935</v>
      </c>
      <c r="H6" s="23"/>
      <c r="I6" s="23">
        <v>498093</v>
      </c>
      <c r="J6" s="23"/>
      <c r="K6" s="24">
        <v>1109092</v>
      </c>
    </row>
    <row r="7" spans="1:11" ht="15" customHeight="1" x14ac:dyDescent="0.2">
      <c r="A7" s="22" t="s">
        <v>59</v>
      </c>
      <c r="B7" s="31" t="s">
        <v>58</v>
      </c>
      <c r="C7" s="26">
        <v>303024</v>
      </c>
      <c r="D7" s="26"/>
      <c r="E7" s="26">
        <v>35291</v>
      </c>
      <c r="F7" s="26"/>
      <c r="G7" s="23">
        <v>47675</v>
      </c>
      <c r="H7" s="23"/>
      <c r="I7" s="23">
        <v>432704</v>
      </c>
      <c r="J7" s="23"/>
      <c r="K7" s="24">
        <v>818694</v>
      </c>
    </row>
    <row r="8" spans="1:11" ht="15" customHeight="1" x14ac:dyDescent="0.2">
      <c r="A8" s="22" t="s">
        <v>64</v>
      </c>
      <c r="B8" s="31" t="s">
        <v>58</v>
      </c>
      <c r="C8" s="23">
        <v>157588</v>
      </c>
      <c r="D8" s="23"/>
      <c r="E8" s="23">
        <v>8853</v>
      </c>
      <c r="F8" s="23"/>
      <c r="G8" s="23">
        <v>27740</v>
      </c>
      <c r="H8" s="23"/>
      <c r="I8" s="26">
        <v>176696</v>
      </c>
      <c r="J8" s="26"/>
      <c r="K8" s="24">
        <v>370877</v>
      </c>
    </row>
    <row r="9" spans="1:11" ht="15" customHeight="1" x14ac:dyDescent="0.2">
      <c r="A9" s="22" t="s">
        <v>68</v>
      </c>
      <c r="B9" s="31" t="s">
        <v>58</v>
      </c>
      <c r="C9" s="23">
        <v>141615</v>
      </c>
      <c r="D9" s="23"/>
      <c r="E9" s="23">
        <v>3303</v>
      </c>
      <c r="F9" s="23"/>
      <c r="G9" s="23">
        <v>14660</v>
      </c>
      <c r="H9" s="23"/>
      <c r="I9" s="26">
        <v>122958</v>
      </c>
      <c r="J9" s="26"/>
      <c r="K9" s="24">
        <v>282536</v>
      </c>
    </row>
    <row r="10" spans="1:11" ht="15" customHeight="1" x14ac:dyDescent="0.2">
      <c r="A10" s="22" t="s">
        <v>67</v>
      </c>
      <c r="B10" s="31" t="s">
        <v>58</v>
      </c>
      <c r="C10" s="26">
        <v>15973</v>
      </c>
      <c r="D10" s="26"/>
      <c r="E10" s="23">
        <v>5550</v>
      </c>
      <c r="F10" s="23"/>
      <c r="G10" s="26">
        <v>13080</v>
      </c>
      <c r="H10" s="26"/>
      <c r="I10" s="23">
        <v>53738</v>
      </c>
      <c r="J10" s="23"/>
      <c r="K10" s="24">
        <v>88341</v>
      </c>
    </row>
    <row r="11" spans="1:11" ht="15" customHeight="1" x14ac:dyDescent="0.2">
      <c r="A11" s="22" t="s">
        <v>14</v>
      </c>
      <c r="B11" s="31" t="s">
        <v>60</v>
      </c>
      <c r="C11" s="36">
        <v>0.10100000000000001</v>
      </c>
      <c r="D11" s="36"/>
      <c r="E11" s="36">
        <v>0.627</v>
      </c>
      <c r="F11" s="36"/>
      <c r="G11" s="36">
        <v>0.47199999999999998</v>
      </c>
      <c r="H11" s="36"/>
      <c r="I11" s="36">
        <v>0.30399999999999999</v>
      </c>
      <c r="J11" s="36"/>
      <c r="K11" s="37">
        <v>0.23799999999999999</v>
      </c>
    </row>
    <row r="12" spans="1:11" ht="15" customHeight="1" x14ac:dyDescent="0.2">
      <c r="A12" s="22" t="s">
        <v>71</v>
      </c>
      <c r="B12" s="31" t="s">
        <v>61</v>
      </c>
      <c r="C12" s="25">
        <v>580943</v>
      </c>
      <c r="D12" s="25"/>
      <c r="E12" s="25">
        <v>51939</v>
      </c>
      <c r="F12" s="25"/>
      <c r="G12" s="25">
        <v>72426</v>
      </c>
      <c r="H12" s="25"/>
      <c r="I12" s="25">
        <v>146804</v>
      </c>
      <c r="J12" s="25"/>
      <c r="K12" s="30">
        <v>182847</v>
      </c>
    </row>
    <row r="13" spans="1:11" ht="15" customHeight="1" x14ac:dyDescent="0.2">
      <c r="A13" s="22" t="s">
        <v>16</v>
      </c>
      <c r="B13" s="22" t="s">
        <v>60</v>
      </c>
      <c r="C13" s="36">
        <v>0.41399999999999998</v>
      </c>
      <c r="D13" s="36"/>
      <c r="E13" s="36">
        <v>0.24399999999999999</v>
      </c>
      <c r="F13" s="36"/>
      <c r="G13" s="36">
        <v>0.14300000000000002</v>
      </c>
      <c r="H13" s="36"/>
      <c r="I13" s="36">
        <v>0.35499999999999998</v>
      </c>
      <c r="J13" s="36"/>
      <c r="K13" s="37">
        <v>0.33399999999999996</v>
      </c>
    </row>
    <row r="14" spans="1:11" ht="15" customHeight="1" x14ac:dyDescent="0.2">
      <c r="A14" s="22" t="s">
        <v>17</v>
      </c>
      <c r="B14" s="22" t="s">
        <v>60</v>
      </c>
      <c r="C14" s="36">
        <v>0.37200000000000005</v>
      </c>
      <c r="D14" s="36"/>
      <c r="E14" s="36">
        <v>9.0999999999999998E-2</v>
      </c>
      <c r="F14" s="36"/>
      <c r="G14" s="36">
        <v>7.5999999999999998E-2</v>
      </c>
      <c r="H14" s="36"/>
      <c r="I14" s="36">
        <v>0.247</v>
      </c>
      <c r="J14" s="36"/>
      <c r="K14" s="37">
        <v>0.255</v>
      </c>
    </row>
    <row r="15" spans="1:11" ht="15" customHeight="1" x14ac:dyDescent="0.2">
      <c r="A15" s="43" t="s">
        <v>66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ht="15" customHeight="1" x14ac:dyDescent="0.2">
      <c r="A16" s="39" t="s">
        <v>73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1" ht="15" customHeight="1" x14ac:dyDescent="0.2">
      <c r="A17" s="38" t="s">
        <v>72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</sheetData>
  <mergeCells count="4">
    <mergeCell ref="A17:K17"/>
    <mergeCell ref="A16:K16"/>
    <mergeCell ref="A1:K1"/>
    <mergeCell ref="A15:K15"/>
  </mergeCells>
  <pageMargins left="0" right="0" top="0.59055118110236227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M3:O9"/>
  <sheetViews>
    <sheetView workbookViewId="0">
      <selection activeCell="C34" sqref="C34"/>
    </sheetView>
  </sheetViews>
  <sheetFormatPr defaultRowHeight="15" x14ac:dyDescent="0.25"/>
  <cols>
    <col min="1" max="1" width="46.7109375" customWidth="1"/>
  </cols>
  <sheetData>
    <row r="3" spans="13:15" x14ac:dyDescent="0.25">
      <c r="N3" t="s">
        <v>8</v>
      </c>
    </row>
    <row r="4" spans="13:15" x14ac:dyDescent="0.25">
      <c r="M4" t="s">
        <v>18</v>
      </c>
      <c r="N4" s="1">
        <v>112300</v>
      </c>
      <c r="O4" s="3">
        <f>N4/$N$9</f>
        <v>0.29809068008738332</v>
      </c>
    </row>
    <row r="5" spans="13:15" x14ac:dyDescent="0.25">
      <c r="M5" t="s">
        <v>1</v>
      </c>
      <c r="N5" s="1">
        <v>9316</v>
      </c>
      <c r="O5" s="3">
        <f t="shared" ref="O5:O9" si="0">N5/$N$9</f>
        <v>2.4728519819181324E-2</v>
      </c>
    </row>
    <row r="6" spans="13:15" x14ac:dyDescent="0.25">
      <c r="M6" t="s">
        <v>19</v>
      </c>
      <c r="N6" s="1">
        <v>102965</v>
      </c>
      <c r="O6" s="3">
        <f t="shared" si="0"/>
        <v>0.27331172640425133</v>
      </c>
    </row>
    <row r="7" spans="13:15" x14ac:dyDescent="0.25">
      <c r="M7" t="s">
        <v>20</v>
      </c>
      <c r="N7" s="1">
        <v>101547</v>
      </c>
      <c r="O7" s="3">
        <f t="shared" si="0"/>
        <v>0.26954776750519599</v>
      </c>
    </row>
    <row r="8" spans="13:15" x14ac:dyDescent="0.25">
      <c r="M8" t="s">
        <v>21</v>
      </c>
      <c r="N8" s="1">
        <v>50603</v>
      </c>
      <c r="O8" s="3">
        <f t="shared" si="0"/>
        <v>0.13432130618398805</v>
      </c>
    </row>
    <row r="9" spans="13:15" x14ac:dyDescent="0.25">
      <c r="M9" t="s">
        <v>0</v>
      </c>
      <c r="N9" s="1">
        <v>376731</v>
      </c>
      <c r="O9" s="3">
        <f t="shared" si="0"/>
        <v>1</v>
      </c>
    </row>
  </sheetData>
  <pageMargins left="0.7" right="0.7" top="0.75" bottom="0.75" header="0.3" footer="0.3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L1:T35"/>
  <sheetViews>
    <sheetView workbookViewId="0">
      <selection activeCell="G34" sqref="G34"/>
    </sheetView>
  </sheetViews>
  <sheetFormatPr defaultRowHeight="15" x14ac:dyDescent="0.25"/>
  <cols>
    <col min="1" max="1" width="49.7109375" customWidth="1"/>
    <col min="2" max="2" width="4.42578125" customWidth="1"/>
  </cols>
  <sheetData>
    <row r="1" spans="12:19" ht="15" customHeight="1" x14ac:dyDescent="0.25"/>
    <row r="2" spans="12:19" ht="15" customHeight="1" x14ac:dyDescent="0.25"/>
    <row r="3" spans="12:19" ht="15" customHeight="1" x14ac:dyDescent="0.25"/>
    <row r="4" spans="12:19" ht="15" customHeight="1" x14ac:dyDescent="0.25"/>
    <row r="5" spans="12:19" ht="15" customHeight="1" x14ac:dyDescent="0.25">
      <c r="M5" t="s">
        <v>14</v>
      </c>
    </row>
    <row r="6" spans="12:19" ht="15" customHeight="1" x14ac:dyDescent="0.25">
      <c r="L6" t="s">
        <v>62</v>
      </c>
      <c r="M6" s="17">
        <f>S35</f>
        <v>42.088318295639731</v>
      </c>
      <c r="O6" s="7"/>
      <c r="P6" s="3"/>
      <c r="S6" s="3"/>
    </row>
    <row r="7" spans="12:19" ht="15" customHeight="1" x14ac:dyDescent="0.25">
      <c r="L7" t="s">
        <v>18</v>
      </c>
      <c r="M7" s="7">
        <v>25.618962578131345</v>
      </c>
      <c r="O7" s="7"/>
      <c r="P7" s="3"/>
      <c r="S7" s="3"/>
    </row>
    <row r="8" spans="12:19" ht="15" customHeight="1" x14ac:dyDescent="0.25">
      <c r="L8" t="s">
        <v>21</v>
      </c>
      <c r="M8" s="7">
        <v>33.003708281829418</v>
      </c>
      <c r="O8" s="7"/>
      <c r="P8" s="3"/>
      <c r="S8" s="3"/>
    </row>
    <row r="9" spans="12:19" ht="15" customHeight="1" x14ac:dyDescent="0.25">
      <c r="L9" t="s">
        <v>20</v>
      </c>
      <c r="M9" s="7">
        <v>53.636981645139358</v>
      </c>
      <c r="O9" s="7"/>
      <c r="P9" s="3"/>
      <c r="S9" s="3"/>
    </row>
    <row r="10" spans="12:19" ht="15" customHeight="1" x14ac:dyDescent="0.25">
      <c r="L10" t="s">
        <v>1</v>
      </c>
      <c r="M10" s="7">
        <v>58.548914659530183</v>
      </c>
      <c r="O10" s="7"/>
      <c r="P10" s="3"/>
      <c r="S10" s="3"/>
    </row>
    <row r="11" spans="12:19" ht="15" customHeight="1" x14ac:dyDescent="0.25">
      <c r="L11" t="s">
        <v>19</v>
      </c>
      <c r="M11" s="7">
        <v>59.602823777792437</v>
      </c>
      <c r="O11" s="7"/>
      <c r="P11" s="3"/>
      <c r="S11" s="3"/>
    </row>
    <row r="12" spans="12:19" ht="15" customHeight="1" x14ac:dyDescent="0.25"/>
    <row r="13" spans="12:19" ht="15" customHeight="1" x14ac:dyDescent="0.25"/>
    <row r="14" spans="12:19" ht="15" customHeight="1" x14ac:dyDescent="0.25"/>
    <row r="15" spans="12:19" ht="15" customHeight="1" x14ac:dyDescent="0.25"/>
    <row r="16" spans="12:19" ht="15" customHeight="1" x14ac:dyDescent="0.25"/>
    <row r="27" spans="13:20" x14ac:dyDescent="0.25">
      <c r="M27" s="18"/>
      <c r="N27" s="19" t="s">
        <v>18</v>
      </c>
      <c r="O27" s="19" t="s">
        <v>1</v>
      </c>
      <c r="P27" s="19" t="s">
        <v>19</v>
      </c>
      <c r="Q27" s="19" t="s">
        <v>20</v>
      </c>
      <c r="R27" s="19" t="s">
        <v>21</v>
      </c>
      <c r="S27" s="19" t="s">
        <v>0</v>
      </c>
      <c r="T27" s="15"/>
    </row>
    <row r="28" spans="13:20" x14ac:dyDescent="0.25">
      <c r="M28" s="18" t="s">
        <v>7</v>
      </c>
      <c r="N28" s="18"/>
      <c r="O28" s="18"/>
      <c r="P28" s="18"/>
      <c r="Q28" s="18"/>
      <c r="R28" s="18"/>
      <c r="S28" s="18"/>
    </row>
    <row r="29" spans="13:20" x14ac:dyDescent="0.25">
      <c r="M29" s="18" t="s">
        <v>8</v>
      </c>
      <c r="N29" s="18">
        <v>112300</v>
      </c>
      <c r="O29" s="18">
        <v>9316</v>
      </c>
      <c r="P29" s="18">
        <v>102965</v>
      </c>
      <c r="Q29" s="18">
        <v>101547</v>
      </c>
      <c r="R29" s="18">
        <v>50603</v>
      </c>
      <c r="S29" s="18">
        <v>376731</v>
      </c>
    </row>
    <row r="30" spans="13:20" x14ac:dyDescent="0.25">
      <c r="M30" s="18" t="s">
        <v>9</v>
      </c>
      <c r="N30" s="18">
        <v>105950</v>
      </c>
      <c r="O30" s="18">
        <v>8501</v>
      </c>
      <c r="P30" s="18">
        <v>29852</v>
      </c>
      <c r="Q30" s="18">
        <v>81959</v>
      </c>
      <c r="R30" s="18">
        <v>22669</v>
      </c>
      <c r="S30" s="18">
        <v>248931</v>
      </c>
    </row>
    <row r="31" spans="13:20" x14ac:dyDescent="0.25">
      <c r="M31" s="19" t="s">
        <v>10</v>
      </c>
      <c r="N31" s="19">
        <v>36957</v>
      </c>
      <c r="O31" s="19">
        <v>3363</v>
      </c>
      <c r="P31" s="19">
        <v>15157</v>
      </c>
      <c r="Q31" s="19">
        <v>33833</v>
      </c>
      <c r="R31" s="19">
        <v>11326</v>
      </c>
      <c r="S31" s="19">
        <v>100636</v>
      </c>
    </row>
    <row r="32" spans="13:20" hidden="1" x14ac:dyDescent="0.25">
      <c r="M32" s="18" t="s">
        <v>11</v>
      </c>
      <c r="N32" s="18"/>
      <c r="O32" s="18"/>
      <c r="P32" s="18"/>
      <c r="Q32" s="18"/>
      <c r="R32" s="18"/>
      <c r="S32" s="18"/>
    </row>
    <row r="33" spans="13:19" hidden="1" x14ac:dyDescent="0.25">
      <c r="M33" s="18" t="s">
        <v>12</v>
      </c>
      <c r="N33" s="18">
        <v>27489</v>
      </c>
      <c r="O33" s="18">
        <v>1394</v>
      </c>
      <c r="P33" s="18">
        <v>6123</v>
      </c>
      <c r="Q33" s="18">
        <v>15686</v>
      </c>
      <c r="R33" s="18">
        <v>7589</v>
      </c>
      <c r="S33" s="18">
        <v>58281</v>
      </c>
    </row>
    <row r="34" spans="13:19" x14ac:dyDescent="0.25">
      <c r="M34" s="19" t="s">
        <v>13</v>
      </c>
      <c r="N34" s="19">
        <v>9468</v>
      </c>
      <c r="O34" s="19">
        <v>1969</v>
      </c>
      <c r="P34" s="19">
        <v>9034</v>
      </c>
      <c r="Q34" s="19">
        <v>18147</v>
      </c>
      <c r="R34" s="19">
        <v>3738</v>
      </c>
      <c r="S34" s="19">
        <v>42356</v>
      </c>
    </row>
    <row r="35" spans="13:19" x14ac:dyDescent="0.25">
      <c r="N35" s="16">
        <f>SUM(N34/N31)*100</f>
        <v>25.618962578131345</v>
      </c>
      <c r="O35" s="16">
        <f t="shared" ref="O35:S35" si="0">SUM(O34/O31)*100</f>
        <v>58.548914659530183</v>
      </c>
      <c r="P35" s="7">
        <f t="shared" si="0"/>
        <v>59.602823777792437</v>
      </c>
      <c r="Q35" s="7">
        <f t="shared" si="0"/>
        <v>53.636981645139358</v>
      </c>
      <c r="R35" s="7">
        <f t="shared" si="0"/>
        <v>33.003708281829418</v>
      </c>
      <c r="S35" s="17">
        <f t="shared" si="0"/>
        <v>42.088318295639731</v>
      </c>
    </row>
  </sheetData>
  <sortState xmlns:xlrd2="http://schemas.microsoft.com/office/spreadsheetml/2017/richdata2" ref="L6:M11">
    <sortCondition ref="M6:M11"/>
  </sortState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Bus Demog</vt:lpstr>
      <vt:lpstr>Bus Surveys</vt:lpstr>
      <vt:lpstr>Financial Sector</vt:lpstr>
      <vt:lpstr>Table 2.1</vt:lpstr>
      <vt:lpstr>P-BIIDR2021ATBL1.1</vt:lpstr>
      <vt:lpstr>Figure 2.4 old</vt:lpstr>
      <vt:lpstr>Figure 2.7 old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Donal O'Leary</cp:lastModifiedBy>
  <cp:lastPrinted>2022-10-26T15:24:10Z</cp:lastPrinted>
  <dcterms:created xsi:type="dcterms:W3CDTF">2013-09-09T14:11:09Z</dcterms:created>
  <dcterms:modified xsi:type="dcterms:W3CDTF">2024-01-22T14:25:11Z</dcterms:modified>
</cp:coreProperties>
</file>