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08\"/>
    </mc:Choice>
  </mc:AlternateContent>
  <xr:revisionPtr revIDLastSave="0" documentId="13_ncr:1_{BCC20844-B21B-4C56-8010-DFCCE67F4870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08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19" i="1" l="1"/>
  <c r="S23" i="1" s="1"/>
  <c r="R19" i="1"/>
  <c r="T19" i="1"/>
  <c r="N22" i="1"/>
  <c r="P22" i="1"/>
  <c r="P23" i="1"/>
  <c r="U19" i="1"/>
  <c r="O22" i="1"/>
  <c r="Q22" i="1"/>
  <c r="S22" i="1" l="1"/>
  <c r="U23" i="1"/>
  <c r="U22" i="1"/>
  <c r="T23" i="1"/>
  <c r="T22" i="1"/>
  <c r="R23" i="1"/>
  <c r="R22" i="1"/>
  <c r="G74" i="1"/>
  <c r="F74" i="1"/>
  <c r="E74" i="1"/>
  <c r="D74" i="1"/>
  <c r="G75" i="1"/>
  <c r="F75" i="1"/>
  <c r="E75" i="1"/>
  <c r="D75" i="1"/>
  <c r="D115" i="1"/>
  <c r="E115" i="1"/>
  <c r="E114" i="1"/>
  <c r="D114" i="1"/>
  <c r="D112" i="1"/>
  <c r="E112" i="1"/>
  <c r="E111" i="1"/>
  <c r="D111" i="1"/>
  <c r="D109" i="1"/>
  <c r="E109" i="1"/>
  <c r="E108" i="1"/>
  <c r="D108" i="1"/>
  <c r="D106" i="1"/>
  <c r="E106" i="1"/>
  <c r="E105" i="1"/>
  <c r="D105" i="1"/>
  <c r="D103" i="1"/>
  <c r="E103" i="1"/>
  <c r="E102" i="1"/>
  <c r="D102" i="1"/>
  <c r="D100" i="1"/>
  <c r="E100" i="1"/>
  <c r="E99" i="1"/>
  <c r="D99" i="1"/>
  <c r="F100" i="1" l="1"/>
  <c r="F103" i="1"/>
  <c r="F106" i="1"/>
  <c r="F109" i="1"/>
  <c r="F112" i="1"/>
  <c r="F115" i="1"/>
  <c r="O79" i="1"/>
  <c r="I109" i="1" s="1"/>
  <c r="P79" i="1"/>
  <c r="O81" i="1"/>
  <c r="I105" i="1" s="1"/>
  <c r="N81" i="1"/>
  <c r="H115" i="1" s="1"/>
  <c r="N80" i="1"/>
  <c r="H112" i="1" s="1"/>
  <c r="O80" i="1"/>
  <c r="I112" i="1" s="1"/>
  <c r="N79" i="1"/>
  <c r="H109" i="1" s="1"/>
  <c r="D96" i="1"/>
  <c r="H96" i="1" s="1"/>
  <c r="E96" i="1"/>
  <c r="E95" i="1"/>
  <c r="D95" i="1"/>
  <c r="D93" i="1"/>
  <c r="E93" i="1"/>
  <c r="E92" i="1"/>
  <c r="D92" i="1"/>
  <c r="D90" i="1"/>
  <c r="E90" i="1"/>
  <c r="I90" i="1" s="1"/>
  <c r="E89" i="1"/>
  <c r="D89" i="1"/>
  <c r="H89" i="1" s="1"/>
  <c r="I96" i="1" l="1"/>
  <c r="H92" i="1"/>
  <c r="I89" i="1"/>
  <c r="H90" i="1"/>
  <c r="I95" i="1"/>
  <c r="J109" i="1"/>
  <c r="H95" i="1"/>
  <c r="I106" i="1"/>
  <c r="I114" i="1"/>
  <c r="I102" i="1"/>
  <c r="I99" i="1"/>
  <c r="I93" i="1"/>
  <c r="I103" i="1"/>
  <c r="I92" i="1"/>
  <c r="H93" i="1"/>
  <c r="I115" i="1"/>
  <c r="F92" i="1"/>
  <c r="P81" i="1"/>
  <c r="J115" i="1" s="1"/>
  <c r="P80" i="1"/>
  <c r="J112" i="1" s="1"/>
  <c r="F90" i="1"/>
  <c r="J90" i="1" s="1"/>
  <c r="F95" i="1"/>
  <c r="F93" i="1"/>
  <c r="F89" i="1"/>
  <c r="J89" i="1" s="1"/>
  <c r="F96" i="1"/>
  <c r="D53" i="1"/>
  <c r="J96" i="1" l="1"/>
  <c r="J93" i="1"/>
  <c r="F99" i="1"/>
  <c r="J99" i="1" s="1"/>
  <c r="H99" i="1"/>
  <c r="J95" i="1"/>
  <c r="J92" i="1"/>
  <c r="H103" i="1"/>
  <c r="J103" i="1"/>
  <c r="I100" i="1"/>
  <c r="I111" i="1"/>
  <c r="I108" i="1"/>
  <c r="F102" i="1"/>
  <c r="J102" i="1" s="1"/>
  <c r="H102" i="1"/>
  <c r="D56" i="1"/>
  <c r="E56" i="1"/>
  <c r="I56" i="1" s="1"/>
  <c r="D57" i="1"/>
  <c r="H57" i="1" s="1"/>
  <c r="E57" i="1"/>
  <c r="I57" i="1" s="1"/>
  <c r="D59" i="1"/>
  <c r="E59" i="1"/>
  <c r="D60" i="1"/>
  <c r="E60" i="1"/>
  <c r="H53" i="1"/>
  <c r="E53" i="1"/>
  <c r="F53" i="1" s="1"/>
  <c r="D54" i="1"/>
  <c r="E54" i="1"/>
  <c r="I54" i="1" s="1"/>
  <c r="D62" i="1"/>
  <c r="H62" i="1" s="1"/>
  <c r="E62" i="1"/>
  <c r="I62" i="1" s="1"/>
  <c r="D63" i="1"/>
  <c r="H63" i="1" s="1"/>
  <c r="E63" i="1"/>
  <c r="I63" i="1" s="1"/>
  <c r="D66" i="1"/>
  <c r="H66" i="1" s="1"/>
  <c r="E66" i="1"/>
  <c r="I66" i="1" s="1"/>
  <c r="E65" i="1"/>
  <c r="I65" i="1" s="1"/>
  <c r="D65" i="1"/>
  <c r="H65" i="1" s="1"/>
  <c r="D51" i="1"/>
  <c r="E51" i="1"/>
  <c r="E50" i="1"/>
  <c r="D50" i="1"/>
  <c r="F105" i="1" l="1"/>
  <c r="J105" i="1" s="1"/>
  <c r="H105" i="1"/>
  <c r="H106" i="1"/>
  <c r="J106" i="1"/>
  <c r="H100" i="1"/>
  <c r="I60" i="1"/>
  <c r="F65" i="1"/>
  <c r="J65" i="1" s="1"/>
  <c r="I51" i="1"/>
  <c r="F56" i="1"/>
  <c r="J56" i="1" s="1"/>
  <c r="I59" i="1"/>
  <c r="H59" i="1"/>
  <c r="I50" i="1"/>
  <c r="F62" i="1"/>
  <c r="J62" i="1" s="1"/>
  <c r="I53" i="1"/>
  <c r="F50" i="1"/>
  <c r="F66" i="1"/>
  <c r="J66" i="1" s="1"/>
  <c r="F54" i="1"/>
  <c r="J54" i="1" s="1"/>
  <c r="F60" i="1"/>
  <c r="H56" i="1"/>
  <c r="J53" i="1"/>
  <c r="H50" i="1"/>
  <c r="F59" i="1"/>
  <c r="F51" i="1"/>
  <c r="H51" i="1"/>
  <c r="H54" i="1"/>
  <c r="H60" i="1"/>
  <c r="F57" i="1"/>
  <c r="F63" i="1"/>
  <c r="J63" i="1" s="1"/>
  <c r="J100" i="1" l="1"/>
  <c r="F111" i="1"/>
  <c r="J111" i="1" s="1"/>
  <c r="H111" i="1"/>
  <c r="J51" i="1"/>
  <c r="J50" i="1"/>
  <c r="J57" i="1"/>
  <c r="J60" i="1"/>
  <c r="J59" i="1"/>
  <c r="H114" i="1" l="1"/>
  <c r="F114" i="1"/>
  <c r="J114" i="1" s="1"/>
  <c r="F108" i="1"/>
  <c r="J108" i="1" s="1"/>
  <c r="H108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<sst xmlns="http://schemas.openxmlformats.org/spreadsheetml/2006/main" count="166" uniqueCount="50">
  <si>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</si>
  <si>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</si>
  <si>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</si>
  <si>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</si>
  <si>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</si>
  <si>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</si>
  <si>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</si>
  <si>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</si>
  <si>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</si>
  <si>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</si>
  <si>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</si>
  <si>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</si>
  <si>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</si>
  <si>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</si>
  <si>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</si>
  <si>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</si>
  <si>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</si>
  <si>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</si>
  <si>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</si>
  <si>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</si>
  <si>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</si>
  <si>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</si>
  <si>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</si>
  <si>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</si>
  <si>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</si>
  <si>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</si>
  <si>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</si>
  <si>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</si>
  <si>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</si>
  <si>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</si>
  <si>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</si>
  <si>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</si>
  <si>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</si>
  <si>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</si>
  <si>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</si>
  <si>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</si>
  <si>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</si>
  <si>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</si>
  <si>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</si>
  <si>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</si>
  <si>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</si>
  <si>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</si>
  <si>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</si>
  <si>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</si>
  <si>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</si>
  <si>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</si>
  <si>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r>
      <t>May 2020</t>
    </r>
    <r>
      <rPr>
        <b/>
        <vertAlign val="superscript"/>
        <sz val="8"/>
        <rFont val="Arial"/>
        <family val="2"/>
      </rPr>
      <t>2</t>
    </r>
  </si>
  <si>
    <r>
      <t>June 2020</t>
    </r>
    <r>
      <rPr>
        <b/>
        <vertAlign val="superscript"/>
        <sz val="8"/>
        <rFont val="Arial"/>
        <family val="2"/>
      </rPr>
      <t>2</t>
    </r>
  </si>
  <si>
    <t>August 2020</t>
  </si>
  <si>
    <r>
      <t>July 2020</t>
    </r>
    <r>
      <rPr>
        <b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</si>
</sst>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yyyy"/>
  </numFmts>
  <fonts count="9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8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2" fontId="2" fillId="0" borderId="0" xfId="1" applyNumberFormat="1" applyFont="1" applyFill="1" applyBorder="1" applyAlignment="1" applyProtection="1">
      <alignment horizontal="left" vertical="center"/>
      <protection hidden="1"/>
    </xf>
    <xf numFmtId="2" fontId="3" fillId="0" borderId="0" xfId="1" applyNumberFormat="1" applyFont="1" applyFill="1" applyBorder="1" applyAlignment="1" applyProtection="1">
      <alignment horizontal="left" vertical="center"/>
      <protection hidden="1"/>
    </xf>
    <xf numFmtId="2" fontId="5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0" applyNumberFormat="1" applyFont="1" applyProtection="1">
      <protection hidden="1"/>
    </xf>
    <xf numFmtId="2" fontId="3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1" applyNumberFormat="1" applyFont="1" applyFill="1" applyBorder="1" applyAlignment="1" applyProtection="1">
      <alignment horizontal="right" vertical="center"/>
      <protection hidden="1"/>
    </xf>
    <xf numFmtId="2" fontId="5" fillId="0" borderId="0" xfId="0" applyNumberFormat="1" applyFont="1" applyBorder="1" applyProtection="1">
      <protection hidden="1"/>
    </xf>
    <xf numFmtId="2" fontId="3" fillId="0" borderId="0" xfId="1" applyNumberFormat="1" applyFont="1" applyFill="1" applyBorder="1" applyProtection="1">
      <protection hidden="1"/>
    </xf>
    <xf numFmtId="2" fontId="5" fillId="0" borderId="1" xfId="0" applyNumberFormat="1" applyFont="1" applyBorder="1" applyProtection="1">
      <protection hidden="1"/>
    </xf>
    <xf numFmtId="2" fontId="3" fillId="0" borderId="1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2" fontId="5" fillId="0" borderId="0" xfId="0" applyNumberFormat="1" applyFont="1" applyAlignment="1" applyProtection="1">
      <protection hidden="1"/>
    </xf>
    <xf numFmtId="2" fontId="5" fillId="0" borderId="0" xfId="0" applyNumberFormat="1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  <xf numFmtId="0" fontId="5" fillId="0" borderId="0" xfId="0" applyFont="1" applyBorder="1" applyAlignment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33"/>
  <sheetViews>
    <sheetView tabSelected="1" zoomScaleNormal="100" workbookViewId="0">
      <selection sqref="A1:J1"/>
    </sheetView>
  </sheetViews>
  <sheetFormatPr defaultRowHeight="15" customHeight="1"/>
  <cols>
    <col min="1" max="1" width="13.5703125" style="48" customWidth="1"/>
    <col min="2" max="2" width="23.5703125" style="48" customWidth="1"/>
    <col min="3" max="3" width="35.5703125" style="48" customWidth="1"/>
    <col min="4" max="4" width="12.7109375" style="15" customWidth="1"/>
    <col min="5" max="5" width="12.7109375" style="48" customWidth="1"/>
    <col min="6" max="6" width="10.7109375" style="48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5" customHeight="1">
      <c r="A1" s="54" t="s">
        <v>27</v>
      </c>
      <c r="B1" s="55"/>
      <c r="C1" s="55"/>
      <c r="D1" s="55"/>
      <c r="E1" s="55"/>
      <c r="F1" s="55"/>
      <c r="G1" s="55"/>
      <c r="H1" s="55"/>
      <c r="I1" s="55"/>
      <c r="J1" s="55"/>
    </row>
    <row r="2" spans="1:21" ht="15" customHeight="1">
      <c r="A2" s="17"/>
      <c r="B2" s="1"/>
      <c r="C2" s="1"/>
      <c r="D2" s="51" t="s">
        <v>0</v>
      </c>
      <c r="E2" s="52"/>
      <c r="F2" s="52"/>
      <c r="G2" s="1"/>
      <c r="H2" s="53" t="s">
        <v>1</v>
      </c>
      <c r="I2" s="52"/>
      <c r="J2" s="52"/>
    </row>
    <row r="3" spans="1:21" ht="1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36</v>
      </c>
      <c r="O3" s="17" t="s">
        <v>37</v>
      </c>
      <c r="P3" s="17" t="s">
        <v>38</v>
      </c>
      <c r="Q3" s="17" t="s">
        <v>39</v>
      </c>
      <c r="R3" s="17" t="s">
        <v>36</v>
      </c>
      <c r="S3" s="17" t="s">
        <v>37</v>
      </c>
      <c r="T3" s="17" t="s">
        <v>38</v>
      </c>
      <c r="U3" s="17" t="s">
        <v>39</v>
      </c>
    </row>
    <row r="4" spans="1:21" ht="15" customHeight="1">
      <c r="A4" s="14" t="s">
        <v>48</v>
      </c>
      <c r="B4" s="38" t="s">
        <v>5</v>
      </c>
      <c r="C4" s="38" t="s">
        <v>6</v>
      </c>
      <c r="D4" s="5">
        <v>69032</v>
      </c>
      <c r="E4" s="5">
        <v>65300</v>
      </c>
      <c r="F4" s="5">
        <v>134332</v>
      </c>
      <c r="G4" s="6"/>
      <c r="H4" s="6">
        <v>5.4709275739282939</v>
      </c>
      <c r="I4" s="6">
        <v>6.0899067955152919</v>
      </c>
      <c r="J4" s="6">
        <v>5.755285954149481</v>
      </c>
      <c r="S4" s="17"/>
      <c r="T4" s="17"/>
      <c r="U4" s="17"/>
    </row>
    <row r="5" spans="1:21" ht="15" customHeight="1">
      <c r="A5" s="40"/>
      <c r="B5" s="38"/>
      <c r="C5" s="38" t="s">
        <v>7</v>
      </c>
      <c r="D5" s="5">
        <v>186597</v>
      </c>
      <c r="E5" s="5">
        <v>172691</v>
      </c>
      <c r="F5" s="5">
        <v>359288</v>
      </c>
      <c r="G5" s="6"/>
      <c r="H5" s="6">
        <v>14.78819493151434</v>
      </c>
      <c r="I5" s="6">
        <v>16.105238812011198</v>
      </c>
      <c r="J5" s="6">
        <v>15.393243455725059</v>
      </c>
      <c r="S5" s="17"/>
      <c r="T5" s="17"/>
      <c r="U5" s="17"/>
    </row>
    <row r="6" spans="1:21" ht="1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S6" s="17"/>
      <c r="T6" s="17"/>
      <c r="U6" s="17"/>
    </row>
    <row r="7" spans="1:21" ht="15" customHeight="1">
      <c r="A7" s="38"/>
      <c r="B7" s="38" t="s">
        <v>8</v>
      </c>
      <c r="C7" s="38" t="s">
        <v>6</v>
      </c>
      <c r="D7" s="5">
        <v>20266</v>
      </c>
      <c r="E7" s="5">
        <v>30344</v>
      </c>
      <c r="F7" s="5">
        <v>50610</v>
      </c>
      <c r="G7" s="6"/>
      <c r="H7" s="6">
        <v>15.384265022925334</v>
      </c>
      <c r="I7" s="6">
        <v>24.364080164439876</v>
      </c>
      <c r="J7" s="6">
        <v>19.748240178557495</v>
      </c>
      <c r="S7" s="17"/>
      <c r="T7" s="17"/>
      <c r="U7" s="17"/>
    </row>
    <row r="8" spans="1:21" ht="15" customHeight="1">
      <c r="A8" s="40"/>
      <c r="B8" s="38"/>
      <c r="C8" s="38" t="s">
        <v>7</v>
      </c>
      <c r="D8" s="5">
        <v>44172</v>
      </c>
      <c r="E8" s="5">
        <v>52767</v>
      </c>
      <c r="F8" s="5">
        <v>96939</v>
      </c>
      <c r="G8" s="6"/>
      <c r="H8" s="6">
        <v>33.531715908055745</v>
      </c>
      <c r="I8" s="6">
        <v>42.368159044193213</v>
      </c>
      <c r="J8" s="6">
        <v>37.826015701821476</v>
      </c>
      <c r="S8" s="17"/>
      <c r="T8" s="17"/>
      <c r="U8" s="17"/>
    </row>
    <row r="9" spans="1:21" ht="1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S9" s="17"/>
      <c r="T9" s="17"/>
      <c r="U9" s="17"/>
    </row>
    <row r="10" spans="1:21" ht="15" customHeight="1">
      <c r="A10" s="38"/>
      <c r="B10" s="38" t="s">
        <v>9</v>
      </c>
      <c r="C10" s="38" t="s">
        <v>6</v>
      </c>
      <c r="D10" s="5">
        <v>48766</v>
      </c>
      <c r="E10" s="5">
        <v>34956</v>
      </c>
      <c r="F10" s="5">
        <v>83722</v>
      </c>
      <c r="G10" s="6"/>
      <c r="H10" s="6">
        <v>4.31532699446492</v>
      </c>
      <c r="I10" s="6">
        <v>3.6884233984227444</v>
      </c>
      <c r="J10" s="6">
        <v>4.0293831850906754</v>
      </c>
      <c r="S10" s="17"/>
      <c r="T10" s="17"/>
      <c r="U10" s="17"/>
    </row>
    <row r="11" spans="1:21" ht="15" customHeight="1">
      <c r="A11" s="37"/>
      <c r="B11" s="41"/>
      <c r="C11" s="38" t="s">
        <v>7</v>
      </c>
      <c r="D11" s="5">
        <v>142425</v>
      </c>
      <c r="E11" s="5">
        <v>119924</v>
      </c>
      <c r="F11" s="5">
        <v>262349</v>
      </c>
      <c r="G11" s="1"/>
      <c r="H11" s="6">
        <v>12.60325733475508</v>
      </c>
      <c r="I11" s="6">
        <v>12.653921719660408</v>
      </c>
      <c r="J11" s="6">
        <v>12.626366417731944</v>
      </c>
      <c r="S11" s="17"/>
      <c r="T11" s="17"/>
      <c r="U11" s="17"/>
    </row>
    <row r="12" spans="1:21" ht="15" customHeight="1">
      <c r="A12" s="37"/>
      <c r="B12" s="41"/>
      <c r="C12" s="41"/>
      <c r="D12" s="42"/>
      <c r="E12" s="42"/>
      <c r="F12" s="42"/>
      <c r="G12" s="39"/>
      <c r="H12" s="42"/>
      <c r="I12" s="42"/>
      <c r="J12" s="42"/>
      <c r="S12" s="17"/>
      <c r="T12" s="17"/>
      <c r="U12" s="17"/>
    </row>
    <row r="13" spans="1:21" ht="15" customHeight="1">
      <c r="A13" s="37" t="s">
        <v>49</v>
      </c>
      <c r="B13" s="38" t="s">
        <v>5</v>
      </c>
      <c r="C13" s="38" t="s">
        <v>6</v>
      </c>
      <c r="D13" s="5">
        <v>67559</v>
      </c>
      <c r="E13" s="5">
        <v>66141</v>
      </c>
      <c r="F13" s="5">
        <v>133700</v>
      </c>
      <c r="G13" s="6"/>
      <c r="H13" s="6">
        <v>5.3839251275872071</v>
      </c>
      <c r="I13" s="6">
        <v>6.1921368353547512</v>
      </c>
      <c r="J13" s="6">
        <v>5.7555554885915594</v>
      </c>
      <c r="N13" s="33">
        <v>84.292353284000001</v>
      </c>
      <c r="O13" s="33">
        <v>74.203250968000006</v>
      </c>
      <c r="P13" s="33">
        <v>272.06366628900003</v>
      </c>
      <c r="Q13" s="33">
        <v>215.14435870899999</v>
      </c>
      <c r="R13" s="33">
        <v>78.245475249999998</v>
      </c>
      <c r="S13" s="33">
        <v>74.308522999999994</v>
      </c>
      <c r="T13" s="33">
        <v>905.61436649999996</v>
      </c>
      <c r="U13" s="33">
        <v>771.41428924000002</v>
      </c>
    </row>
    <row r="14" spans="1:21" ht="15" customHeight="1">
      <c r="A14" s="40"/>
      <c r="B14" s="38"/>
      <c r="C14" s="38" t="s">
        <v>7</v>
      </c>
      <c r="D14" s="5">
        <v>213596</v>
      </c>
      <c r="E14" s="5">
        <v>194682</v>
      </c>
      <c r="F14" s="5">
        <v>408278</v>
      </c>
      <c r="G14" s="6"/>
      <c r="H14" s="6">
        <v>17.021934480263432</v>
      </c>
      <c r="I14" s="6">
        <v>18.226177157595643</v>
      </c>
      <c r="J14" s="6">
        <v>17.575667043913125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5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21" ht="15" customHeight="1">
      <c r="A16" s="38"/>
      <c r="B16" s="38" t="s">
        <v>8</v>
      </c>
      <c r="C16" s="38" t="s">
        <v>6</v>
      </c>
      <c r="D16" s="5">
        <v>19302</v>
      </c>
      <c r="E16" s="5">
        <v>30626</v>
      </c>
      <c r="F16" s="5">
        <v>49928</v>
      </c>
      <c r="G16" s="6"/>
      <c r="H16" s="6">
        <v>15.132770421243267</v>
      </c>
      <c r="I16" s="6">
        <v>24.662983781346131</v>
      </c>
      <c r="J16" s="6">
        <v>19.834027863297436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5" customHeight="1">
      <c r="A17" s="40"/>
      <c r="B17" s="38"/>
      <c r="C17" s="38" t="s">
        <v>7</v>
      </c>
      <c r="D17" s="5">
        <v>48775</v>
      </c>
      <c r="E17" s="5">
        <v>58229</v>
      </c>
      <c r="F17" s="5">
        <v>107004</v>
      </c>
      <c r="G17" s="6"/>
      <c r="H17" s="6">
        <v>38.23960611833698</v>
      </c>
      <c r="I17" s="6">
        <v>46.891558891268986</v>
      </c>
      <c r="J17" s="6">
        <v>42.507617318624391</v>
      </c>
    </row>
    <row r="18" spans="1:21" ht="1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N18" s="17" t="s">
        <v>40</v>
      </c>
      <c r="O18" s="17" t="s">
        <v>41</v>
      </c>
      <c r="P18" s="17" t="s">
        <v>38</v>
      </c>
      <c r="Q18" s="17" t="s">
        <v>39</v>
      </c>
      <c r="R18" s="17" t="s">
        <v>42</v>
      </c>
      <c r="S18" s="18" t="s">
        <v>43</v>
      </c>
      <c r="T18" s="18" t="s">
        <v>44</v>
      </c>
      <c r="U18" s="18" t="s">
        <v>45</v>
      </c>
    </row>
    <row r="19" spans="1:21" ht="15" customHeight="1">
      <c r="A19" s="38"/>
      <c r="B19" s="38" t="s">
        <v>9</v>
      </c>
      <c r="C19" s="38" t="s">
        <v>6</v>
      </c>
      <c r="D19" s="5">
        <v>48257</v>
      </c>
      <c r="E19" s="5">
        <v>35515</v>
      </c>
      <c r="F19" s="5">
        <v>83772</v>
      </c>
      <c r="G19" s="6"/>
      <c r="H19" s="6">
        <v>4.2808466774359806</v>
      </c>
      <c r="I19" s="6">
        <v>3.7623137249501308</v>
      </c>
      <c r="J19" s="6">
        <v>4.0445258984455714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5" customHeight="1">
      <c r="A20" s="43"/>
      <c r="B20" s="44"/>
      <c r="C20" s="38" t="s">
        <v>7</v>
      </c>
      <c r="D20" s="5">
        <v>164821</v>
      </c>
      <c r="E20" s="5">
        <v>136453</v>
      </c>
      <c r="F20" s="5">
        <v>301274</v>
      </c>
      <c r="G20" s="15"/>
      <c r="H20" s="6">
        <v>14.621162323013776</v>
      </c>
      <c r="I20" s="6">
        <v>14.455272271170497</v>
      </c>
      <c r="J20" s="6">
        <v>14.545558128351852</v>
      </c>
    </row>
    <row r="21" spans="1:21" ht="15" customHeight="1">
      <c r="A21" s="57"/>
      <c r="B21" s="56"/>
      <c r="C21" s="56"/>
      <c r="D21" s="56"/>
      <c r="E21" s="56"/>
      <c r="F21" s="56"/>
      <c r="G21" s="56"/>
      <c r="H21" s="56"/>
      <c r="I21" s="56"/>
      <c r="J21" s="56"/>
      <c r="N21" s="30"/>
    </row>
    <row r="22" spans="1:21" ht="15" customHeight="1">
      <c r="A22" s="37" t="s">
        <v>47</v>
      </c>
      <c r="B22" s="38" t="s">
        <v>5</v>
      </c>
      <c r="C22" s="38" t="s">
        <v>6</v>
      </c>
      <c r="D22" s="5">
        <v>65931</v>
      </c>
      <c r="E22" s="5">
        <v>58951</v>
      </c>
      <c r="F22" s="5">
        <v>124882</v>
      </c>
      <c r="G22" s="6"/>
      <c r="H22" s="6">
        <v>5.2876144342546887</v>
      </c>
      <c r="I22" s="6">
        <v>5.5740987983978645</v>
      </c>
      <c r="J22" s="6">
        <v>5.419089661325339</v>
      </c>
      <c r="N22" s="32">
        <f>D16/N19*100</f>
        <v>11.875449897561786</v>
      </c>
      <c r="O22" s="32">
        <f>E16/O19*100</f>
        <v>20.621902607196724</v>
      </c>
      <c r="P22" s="32">
        <f>D19/P19*100</f>
        <v>4.0976395924862308</v>
      </c>
      <c r="Q22" s="32">
        <f>E19/Q19*100</f>
        <v>3.599889717583761</v>
      </c>
      <c r="R22" s="31">
        <f>F16/R19*100</f>
        <v>16.051490279666545</v>
      </c>
      <c r="S22" s="31">
        <f>F19/S19*100</f>
        <v>3.87074237744867</v>
      </c>
      <c r="T22" s="31">
        <f>D13/T19*100</f>
        <v>5.0409076155691439</v>
      </c>
      <c r="U22" s="31">
        <f>E13/U19*100</f>
        <v>5.827041504048208</v>
      </c>
    </row>
    <row r="23" spans="1:21" ht="15" customHeight="1">
      <c r="A23" s="40"/>
      <c r="B23" s="38"/>
      <c r="C23" s="38" t="s">
        <v>7</v>
      </c>
      <c r="D23" s="5">
        <v>291026</v>
      </c>
      <c r="E23" s="5">
        <v>272789</v>
      </c>
      <c r="F23" s="5">
        <v>563815</v>
      </c>
      <c r="G23" s="6"/>
      <c r="H23" s="6">
        <v>23.340056700844901</v>
      </c>
      <c r="I23" s="6">
        <v>25.793503708438447</v>
      </c>
      <c r="J23" s="6">
        <v>24.466008210952307</v>
      </c>
      <c r="N23" s="32">
        <f>D17/N19*100</f>
        <v>30.008551898952241</v>
      </c>
      <c r="O23" s="32">
        <f>E17/O19*100</f>
        <v>39.208279465632408</v>
      </c>
      <c r="P23" s="32">
        <f>D20/P19*100</f>
        <v>13.995421498915665</v>
      </c>
      <c r="Q23" s="32">
        <f>E20/Q19*100</f>
        <v>13.831219249147034</v>
      </c>
      <c r="R23" s="31">
        <f>F17/R19*100</f>
        <v>34.401010773222225</v>
      </c>
      <c r="S23" s="31">
        <f>F20/S19*100</f>
        <v>13.920570584723663</v>
      </c>
      <c r="T23" s="31">
        <f>D14/T19*100</f>
        <v>15.937442872971875</v>
      </c>
      <c r="U23" s="31">
        <f>E14/U19*100</f>
        <v>17.151541314632578</v>
      </c>
    </row>
    <row r="24" spans="1:21" ht="1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N24" s="14"/>
      <c r="O24" s="14"/>
      <c r="P24" s="14"/>
      <c r="Q24" s="29"/>
      <c r="R24" s="29"/>
      <c r="S24" s="29"/>
      <c r="T24" s="29"/>
      <c r="U24" s="29"/>
    </row>
    <row r="25" spans="1:21" ht="15" customHeight="1">
      <c r="A25" s="38"/>
      <c r="B25" s="38" t="s">
        <v>8</v>
      </c>
      <c r="C25" s="38" t="s">
        <v>6</v>
      </c>
      <c r="D25" s="5">
        <v>18426</v>
      </c>
      <c r="E25" s="5">
        <v>27753</v>
      </c>
      <c r="F25" s="5">
        <v>46179</v>
      </c>
      <c r="G25" s="6"/>
      <c r="H25" s="6">
        <v>15.40455130670323</v>
      </c>
      <c r="I25" s="6">
        <v>22.944517473151617</v>
      </c>
      <c r="J25" s="6">
        <v>19.195580514692129</v>
      </c>
      <c r="N25" s="14"/>
      <c r="O25" s="14"/>
      <c r="P25" s="14"/>
      <c r="Q25" s="29"/>
      <c r="R25" s="29"/>
      <c r="S25" s="29"/>
      <c r="T25" s="29"/>
      <c r="U25" s="29"/>
    </row>
    <row r="26" spans="1:21" ht="15" customHeight="1">
      <c r="A26" s="40"/>
      <c r="B26" s="38"/>
      <c r="C26" s="38" t="s">
        <v>7</v>
      </c>
      <c r="D26" s="5">
        <v>64605</v>
      </c>
      <c r="E26" s="5">
        <v>77597</v>
      </c>
      <c r="F26" s="5">
        <v>142202</v>
      </c>
      <c r="G26" s="6"/>
      <c r="H26" s="6">
        <v>54.011236142926414</v>
      </c>
      <c r="I26" s="6">
        <v>64.152550079780411</v>
      </c>
      <c r="J26" s="6">
        <v>59.110200315083695</v>
      </c>
      <c r="N26" s="14"/>
      <c r="O26" s="14"/>
      <c r="P26" s="14"/>
      <c r="Q26" s="29"/>
      <c r="R26" s="29"/>
      <c r="S26" s="29"/>
      <c r="T26" s="29"/>
      <c r="U26" s="29"/>
    </row>
    <row r="27" spans="1:21" ht="1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N27" s="14"/>
      <c r="O27" s="14"/>
      <c r="P27" s="14"/>
      <c r="Q27" s="29"/>
      <c r="R27" s="29"/>
      <c r="S27" s="29"/>
      <c r="T27" s="29"/>
      <c r="U27" s="29"/>
    </row>
    <row r="28" spans="1:21" ht="15" customHeight="1">
      <c r="A28" s="38"/>
      <c r="B28" s="38" t="s">
        <v>9</v>
      </c>
      <c r="C28" s="38" t="s">
        <v>6</v>
      </c>
      <c r="D28" s="5">
        <v>47505</v>
      </c>
      <c r="E28" s="5">
        <v>31198</v>
      </c>
      <c r="F28" s="5">
        <v>78703</v>
      </c>
      <c r="G28" s="6"/>
      <c r="H28" s="6">
        <v>4.2141222995863492</v>
      </c>
      <c r="I28" s="6">
        <v>3.3308741649593063</v>
      </c>
      <c r="J28" s="6">
        <v>3.8132924271965081</v>
      </c>
      <c r="N28" s="14"/>
      <c r="O28" s="14"/>
      <c r="P28" s="14"/>
      <c r="Q28" s="29"/>
      <c r="R28" s="29"/>
      <c r="S28" s="29"/>
      <c r="T28" s="29"/>
      <c r="U28" s="29"/>
    </row>
    <row r="29" spans="1:21" ht="15" customHeight="1">
      <c r="A29" s="43"/>
      <c r="B29" s="44"/>
      <c r="C29" s="38" t="s">
        <v>7</v>
      </c>
      <c r="D29" s="5">
        <v>226421</v>
      </c>
      <c r="E29" s="5">
        <v>195192</v>
      </c>
      <c r="F29" s="5">
        <v>421613</v>
      </c>
      <c r="G29" s="15"/>
      <c r="H29" s="6">
        <v>20.085586468679946</v>
      </c>
      <c r="I29" s="6">
        <v>20.8397971025943</v>
      </c>
      <c r="J29" s="6">
        <v>20.427857389268532</v>
      </c>
      <c r="N29" s="14"/>
      <c r="O29" s="14"/>
      <c r="P29" s="14"/>
      <c r="Q29" s="29"/>
      <c r="R29" s="29"/>
      <c r="S29" s="29"/>
      <c r="T29" s="29"/>
      <c r="U29" s="29"/>
    </row>
    <row r="30" spans="1:21" ht="15" customHeight="1">
      <c r="A30" s="57"/>
      <c r="B30" s="56"/>
      <c r="C30" s="56"/>
      <c r="D30" s="56"/>
      <c r="E30" s="56"/>
      <c r="F30" s="56"/>
      <c r="G30" s="56"/>
      <c r="H30" s="56"/>
      <c r="I30" s="56"/>
      <c r="J30" s="56"/>
      <c r="N30" s="14"/>
      <c r="O30" s="14"/>
      <c r="P30" s="14"/>
      <c r="Q30" s="29"/>
      <c r="R30" s="29"/>
      <c r="S30" s="29"/>
      <c r="T30" s="29"/>
      <c r="U30" s="29"/>
    </row>
    <row r="31" spans="1:21" ht="15" customHeight="1">
      <c r="A31" s="37" t="s">
        <v>46</v>
      </c>
      <c r="B31" s="38" t="s">
        <v>5</v>
      </c>
      <c r="C31" s="38" t="s">
        <v>6</v>
      </c>
      <c r="D31" s="5">
        <v>64646</v>
      </c>
      <c r="E31" s="5">
        <v>53287</v>
      </c>
      <c r="F31" s="5">
        <v>117933</v>
      </c>
      <c r="G31" s="6"/>
      <c r="H31" s="6">
        <v>5.1463230371314461</v>
      </c>
      <c r="I31" s="6">
        <v>5.0148505906356586</v>
      </c>
      <c r="J31" s="6">
        <v>5.0860746533790069</v>
      </c>
      <c r="N31" s="14"/>
      <c r="O31" s="14"/>
      <c r="P31" s="14"/>
      <c r="Q31" s="29"/>
      <c r="R31" s="29"/>
      <c r="S31" s="29"/>
      <c r="T31" s="29"/>
      <c r="U31" s="29"/>
    </row>
    <row r="32" spans="1:21" ht="15" customHeight="1">
      <c r="A32" s="40"/>
      <c r="B32" s="38"/>
      <c r="C32" s="38" t="s">
        <v>7</v>
      </c>
      <c r="D32" s="5">
        <v>361004</v>
      </c>
      <c r="E32" s="5">
        <v>300093</v>
      </c>
      <c r="F32" s="5">
        <v>661097</v>
      </c>
      <c r="G32" s="6"/>
      <c r="H32" s="6">
        <v>28.738718585784124</v>
      </c>
      <c r="I32" s="6">
        <v>28.241814294211093</v>
      </c>
      <c r="J32" s="6">
        <v>28.511007903851354</v>
      </c>
      <c r="N32" s="14"/>
      <c r="O32" s="14"/>
      <c r="P32" s="14"/>
      <c r="Q32" s="29"/>
      <c r="R32" s="29"/>
      <c r="S32" s="29"/>
      <c r="T32" s="29"/>
      <c r="U32" s="29"/>
    </row>
    <row r="33" spans="1:21" ht="1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N33" s="14"/>
      <c r="O33" s="14"/>
      <c r="P33" s="14"/>
      <c r="Q33" s="29"/>
      <c r="R33" s="29"/>
      <c r="S33" s="29"/>
      <c r="T33" s="29"/>
      <c r="U33" s="29"/>
    </row>
    <row r="34" spans="1:21" ht="15" customHeight="1">
      <c r="A34" s="38"/>
      <c r="B34" s="38" t="s">
        <v>8</v>
      </c>
      <c r="C34" s="38" t="s">
        <v>6</v>
      </c>
      <c r="D34" s="5">
        <v>18001</v>
      </c>
      <c r="E34" s="5">
        <v>22677</v>
      </c>
      <c r="F34" s="5">
        <v>40678</v>
      </c>
      <c r="G34" s="6"/>
      <c r="H34" s="6">
        <v>14.559557414042724</v>
      </c>
      <c r="I34" s="6">
        <v>18.894508369508163</v>
      </c>
      <c r="J34" s="6">
        <v>16.69484847489904</v>
      </c>
      <c r="N34" s="14"/>
      <c r="O34" s="14"/>
      <c r="P34" s="14"/>
      <c r="Q34" s="29"/>
      <c r="R34" s="29"/>
      <c r="S34" s="29"/>
      <c r="T34" s="29"/>
      <c r="U34" s="29"/>
    </row>
    <row r="35" spans="1:21" ht="15" customHeight="1">
      <c r="A35" s="40"/>
      <c r="B35" s="38"/>
      <c r="C35" s="38" t="s">
        <v>7</v>
      </c>
      <c r="D35" s="5">
        <v>75816</v>
      </c>
      <c r="E35" s="5">
        <v>79848</v>
      </c>
      <c r="F35" s="5">
        <v>155664</v>
      </c>
      <c r="G35" s="6"/>
      <c r="H35" s="6">
        <v>61.321449080776787</v>
      </c>
      <c r="I35" s="6">
        <v>66.529466167856754</v>
      </c>
      <c r="J35" s="6">
        <v>63.886791213842464</v>
      </c>
      <c r="N35" s="14"/>
      <c r="O35" s="14"/>
      <c r="P35" s="14"/>
      <c r="Q35" s="29"/>
      <c r="R35" s="29"/>
      <c r="S35" s="29"/>
      <c r="T35" s="29"/>
      <c r="U35" s="29"/>
    </row>
    <row r="36" spans="1:21" ht="1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N36" s="14"/>
      <c r="O36" s="14"/>
      <c r="P36" s="14"/>
      <c r="Q36" s="29"/>
      <c r="R36" s="29"/>
      <c r="S36" s="29"/>
      <c r="T36" s="29"/>
      <c r="U36" s="29"/>
    </row>
    <row r="37" spans="1:21" ht="15" customHeight="1">
      <c r="A37" s="38"/>
      <c r="B37" s="38" t="s">
        <v>9</v>
      </c>
      <c r="C37" s="38" t="s">
        <v>6</v>
      </c>
      <c r="D37" s="5">
        <v>46645</v>
      </c>
      <c r="E37" s="5">
        <v>30610</v>
      </c>
      <c r="F37" s="5">
        <v>77255</v>
      </c>
      <c r="G37" s="6"/>
      <c r="H37" s="6">
        <v>4.1186837871582185</v>
      </c>
      <c r="I37" s="6">
        <v>3.2475213910976963</v>
      </c>
      <c r="J37" s="6">
        <v>3.7229764342410703</v>
      </c>
      <c r="N37" s="14"/>
      <c r="O37" s="14"/>
      <c r="P37" s="14"/>
      <c r="Q37" s="29"/>
      <c r="R37" s="29"/>
      <c r="S37" s="29"/>
      <c r="T37" s="29"/>
      <c r="U37" s="29"/>
    </row>
    <row r="38" spans="1:21" ht="15" customHeight="1">
      <c r="A38" s="45"/>
      <c r="B38" s="46"/>
      <c r="C38" s="46" t="s">
        <v>7</v>
      </c>
      <c r="D38" s="10">
        <v>285188</v>
      </c>
      <c r="E38" s="10">
        <v>220245</v>
      </c>
      <c r="F38" s="10">
        <v>505433</v>
      </c>
      <c r="G38" s="49"/>
      <c r="H38" s="49">
        <v>25.181674174982916</v>
      </c>
      <c r="I38" s="49">
        <v>23.366558274495659</v>
      </c>
      <c r="J38" s="49">
        <v>24.357195626014715</v>
      </c>
      <c r="N38" s="18"/>
      <c r="O38" s="15"/>
      <c r="P38" s="8"/>
      <c r="Q38" s="5"/>
      <c r="R38" s="5"/>
      <c r="S38" s="5"/>
      <c r="T38" s="27"/>
      <c r="U38" s="28"/>
    </row>
    <row r="39" spans="1:21" ht="15" customHeight="1">
      <c r="A39" s="58" t="s">
        <v>26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21" ht="15" customHeight="1">
      <c r="A40" s="59" t="s">
        <v>25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21" ht="15" hidden="1" customHeight="1"/>
    <row r="42" spans="1:21" ht="15" hidden="1" customHeight="1">
      <c r="B42" s="17" t="s">
        <v>11</v>
      </c>
      <c r="C42" s="17" t="s">
        <v>12</v>
      </c>
      <c r="D42" s="17" t="s">
        <v>13</v>
      </c>
      <c r="E42" s="17" t="s">
        <v>14</v>
      </c>
      <c r="F42" s="17" t="s">
        <v>15</v>
      </c>
      <c r="G42" s="17" t="s">
        <v>16</v>
      </c>
      <c r="H42" s="17" t="s">
        <v>17</v>
      </c>
      <c r="I42" s="17" t="s">
        <v>18</v>
      </c>
      <c r="J42" s="17" t="s">
        <v>19</v>
      </c>
    </row>
    <row r="43" spans="1:21" ht="15" hidden="1" customHeight="1">
      <c r="A43" s="17" t="s">
        <v>10</v>
      </c>
      <c r="B43" s="20" t="s">
        <v>23</v>
      </c>
      <c r="C43" s="21">
        <v>3</v>
      </c>
      <c r="D43" s="22">
        <v>20.37036854403917</v>
      </c>
      <c r="E43" s="22">
        <v>13.523923029326886</v>
      </c>
      <c r="F43" s="22">
        <v>46.932012497232016</v>
      </c>
      <c r="G43" s="22">
        <v>42.466624460795678</v>
      </c>
      <c r="H43" s="22">
        <v>133.98225463113783</v>
      </c>
      <c r="I43" s="22">
        <v>123.70967924745686</v>
      </c>
      <c r="J43" s="22">
        <v>1124.7491660424437</v>
      </c>
    </row>
    <row r="44" spans="1:21" ht="15" hidden="1" customHeight="1">
      <c r="A44" s="21">
        <v>2020</v>
      </c>
      <c r="B44" s="17" t="s">
        <v>24</v>
      </c>
      <c r="C44" s="21">
        <v>3</v>
      </c>
      <c r="D44" s="17">
        <v>47.02436854403917</v>
      </c>
      <c r="E44" s="17">
        <v>47.40092302932689</v>
      </c>
      <c r="F44" s="17">
        <v>146.30701249723202</v>
      </c>
      <c r="G44" s="17">
        <v>141.57862446079568</v>
      </c>
      <c r="H44" s="17">
        <v>107.32825463113784</v>
      </c>
      <c r="I44" s="17">
        <v>89.832679247456866</v>
      </c>
      <c r="J44" s="17">
        <v>1025.3741660424437</v>
      </c>
    </row>
    <row r="45" spans="1:21" ht="15" hidden="1" customHeight="1">
      <c r="A45" s="21">
        <v>2020</v>
      </c>
      <c r="B45" s="20" t="s">
        <v>23</v>
      </c>
      <c r="C45" s="21">
        <v>4</v>
      </c>
      <c r="D45" s="22">
        <v>24.212914292933842</v>
      </c>
      <c r="E45" s="22">
        <v>15.90011359912352</v>
      </c>
      <c r="F45" s="22">
        <v>48.750117314261864</v>
      </c>
      <c r="G45" s="22">
        <v>43.785147705224105</v>
      </c>
      <c r="H45" s="22">
        <v>131.99132589000692</v>
      </c>
      <c r="I45" s="22">
        <v>126.37697002514884</v>
      </c>
      <c r="J45" s="22">
        <v>1126.5905641967047</v>
      </c>
    </row>
    <row r="46" spans="1:21" ht="15" hidden="1" customHeight="1">
      <c r="A46" s="21">
        <v>2020</v>
      </c>
      <c r="B46" s="17" t="s">
        <v>24</v>
      </c>
      <c r="C46" s="21">
        <v>4</v>
      </c>
      <c r="D46" s="17">
        <v>85.557914292933845</v>
      </c>
      <c r="E46" s="17">
        <v>71.932113599123511</v>
      </c>
      <c r="F46" s="17">
        <v>313.25911731426186</v>
      </c>
      <c r="G46" s="17">
        <v>223.93414770522412</v>
      </c>
      <c r="H46" s="17">
        <v>70.646325890006921</v>
      </c>
      <c r="I46" s="17">
        <v>70.344970025148839</v>
      </c>
      <c r="J46" s="17">
        <v>862.08156419670468</v>
      </c>
    </row>
    <row r="47" spans="1:21" ht="15" hidden="1" customHeight="1">
      <c r="A47" s="21"/>
      <c r="H47" s="15"/>
      <c r="I47" s="48"/>
      <c r="J47" s="48"/>
    </row>
    <row r="48" spans="1:21" ht="15" hidden="1" customHeight="1">
      <c r="D48" s="51" t="s">
        <v>0</v>
      </c>
      <c r="E48" s="52"/>
      <c r="F48" s="52"/>
      <c r="G48" s="1"/>
      <c r="H48" s="53" t="s">
        <v>1</v>
      </c>
      <c r="I48" s="52"/>
      <c r="J48" s="52"/>
    </row>
    <row r="49" spans="1:10" ht="15" hidden="1" customHeight="1">
      <c r="D49" s="3" t="s">
        <v>2</v>
      </c>
      <c r="E49" s="3" t="s">
        <v>3</v>
      </c>
      <c r="F49" s="3" t="s">
        <v>4</v>
      </c>
      <c r="G49" s="2"/>
      <c r="H49" s="4" t="s">
        <v>2</v>
      </c>
      <c r="I49" s="4" t="s">
        <v>3</v>
      </c>
      <c r="J49" s="4" t="s">
        <v>4</v>
      </c>
    </row>
    <row r="50" spans="1:10" ht="15" hidden="1" customHeight="1">
      <c r="A50" s="12" t="s">
        <v>20</v>
      </c>
      <c r="B50" s="8" t="s">
        <v>5</v>
      </c>
      <c r="C50" s="8" t="s">
        <v>6</v>
      </c>
      <c r="D50" s="5">
        <f>SUM(D43,F43)*1000</f>
        <v>67302.38104127119</v>
      </c>
      <c r="E50" s="5">
        <f>SUM(E43,G43)*1000</f>
        <v>55990.547490122568</v>
      </c>
      <c r="F50" s="5">
        <f>D50+E50</f>
        <v>123292.92853139376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5" hidden="1" customHeight="1">
      <c r="A51" s="17"/>
      <c r="B51" s="8"/>
      <c r="C51" s="8" t="s">
        <v>7</v>
      </c>
      <c r="D51" s="5">
        <f>SUM(D44,F44)*1000</f>
        <v>193331.38104127118</v>
      </c>
      <c r="E51" s="5">
        <f>SUM(E44,G44)*1000</f>
        <v>188979.54749012258</v>
      </c>
      <c r="F51" s="5">
        <f>D51+E51</f>
        <v>382310.92853139376</v>
      </c>
      <c r="G51" s="6"/>
      <c r="H51" s="7" t="e">
        <f>D51/(D51+#REF!)*100</f>
        <v>#REF!</v>
      </c>
      <c r="I51" s="7" t="e">
        <f>E51/(E51+#REF!)*100</f>
        <v>#REF!</v>
      </c>
      <c r="J51" s="7" t="e">
        <f>F51/(F51+#REF!)*100</f>
        <v>#REF!</v>
      </c>
    </row>
    <row r="52" spans="1:10" ht="15" hidden="1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15" hidden="1" customHeight="1">
      <c r="A53" s="8"/>
      <c r="B53" s="8" t="s">
        <v>8</v>
      </c>
      <c r="C53" s="8" t="s">
        <v>6</v>
      </c>
      <c r="D53" s="5">
        <f>D43*1000</f>
        <v>20370.368544039171</v>
      </c>
      <c r="E53" s="5">
        <f>E43*1000</f>
        <v>13523.923029326887</v>
      </c>
      <c r="F53" s="5">
        <f>D53+E53</f>
        <v>33894.291573366056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5" hidden="1" customHeight="1">
      <c r="A54" s="17"/>
      <c r="B54" s="8"/>
      <c r="C54" s="8" t="s">
        <v>7</v>
      </c>
      <c r="D54" s="5">
        <f>D44*1000</f>
        <v>47024.368544039171</v>
      </c>
      <c r="E54" s="5">
        <f>E44*1000</f>
        <v>47400.923029326892</v>
      </c>
      <c r="F54" s="5">
        <f>D54+E54</f>
        <v>94425.291573366063</v>
      </c>
      <c r="G54" s="6"/>
      <c r="H54" s="7" t="e">
        <f>D54/(D54+#REF!)*100</f>
        <v>#REF!</v>
      </c>
      <c r="I54" s="7" t="e">
        <f>E54/(E54+#REF!)*100</f>
        <v>#REF!</v>
      </c>
      <c r="J54" s="7" t="e">
        <f>F54/(F54+#REF!)*100</f>
        <v>#REF!</v>
      </c>
    </row>
    <row r="55" spans="1:10" ht="15" hidden="1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 ht="15" hidden="1" customHeight="1">
      <c r="A56" s="8"/>
      <c r="B56" s="8" t="s">
        <v>9</v>
      </c>
      <c r="C56" s="8" t="s">
        <v>6</v>
      </c>
      <c r="D56" s="5">
        <f>F43*1000</f>
        <v>46932.012497232019</v>
      </c>
      <c r="E56" s="5">
        <f>G43*1000</f>
        <v>42466.624460795676</v>
      </c>
      <c r="F56" s="5">
        <f>D56+E56</f>
        <v>89398.636958027695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5" hidden="1" customHeight="1">
      <c r="A57" s="17"/>
      <c r="B57" s="8"/>
      <c r="C57" s="8" t="s">
        <v>7</v>
      </c>
      <c r="D57" s="5">
        <f>F44*1000</f>
        <v>146307.01249723203</v>
      </c>
      <c r="E57" s="5">
        <f>G44*1000</f>
        <v>141578.62446079569</v>
      </c>
      <c r="F57" s="5">
        <f>D57+E57</f>
        <v>287885.63695802772</v>
      </c>
      <c r="G57" s="6"/>
      <c r="H57" s="7" t="e">
        <f>D57/(D57+#REF!)*100</f>
        <v>#REF!</v>
      </c>
      <c r="I57" s="7" t="e">
        <f>E57/(E57+#REF!)*100</f>
        <v>#REF!</v>
      </c>
      <c r="J57" s="7" t="e">
        <f>F57/(F57+#REF!)*100</f>
        <v>#REF!</v>
      </c>
    </row>
    <row r="58" spans="1:10" ht="15" hidden="1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</row>
    <row r="59" spans="1:10" ht="15" hidden="1" customHeight="1">
      <c r="A59" s="12" t="s">
        <v>21</v>
      </c>
      <c r="B59" s="8" t="s">
        <v>5</v>
      </c>
      <c r="C59" s="8" t="s">
        <v>6</v>
      </c>
      <c r="D59" s="5">
        <f>SUM(D45+F45)*1000</f>
        <v>72963.031607195706</v>
      </c>
      <c r="E59" s="5">
        <f>SUM(E45+G45)*1000</f>
        <v>59685.26130434763</v>
      </c>
      <c r="F59" s="5">
        <f>SUM(D59,E59)</f>
        <v>132648.29291154334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5" hidden="1" customHeight="1">
      <c r="A60" s="17"/>
      <c r="B60" s="8"/>
      <c r="C60" s="8" t="s">
        <v>7</v>
      </c>
      <c r="D60" s="5">
        <f>SUM(D46+F46)*1000</f>
        <v>398817.03160719568</v>
      </c>
      <c r="E60" s="5">
        <f>SUM(E46+G46)*1000</f>
        <v>295866.26130434766</v>
      </c>
      <c r="F60" s="5">
        <f>SUM(D60,E60)</f>
        <v>694683.29291154328</v>
      </c>
      <c r="G60" s="6"/>
      <c r="H60" s="7" t="e">
        <f>D60/(D60+#REF!)*100</f>
        <v>#REF!</v>
      </c>
      <c r="I60" s="7" t="e">
        <f>E60/(E60+#REF!)*100</f>
        <v>#REF!</v>
      </c>
      <c r="J60" s="7" t="e">
        <f>F60/(F60+#REF!)*100</f>
        <v>#REF!</v>
      </c>
    </row>
    <row r="61" spans="1:10" ht="15" hidden="1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</row>
    <row r="62" spans="1:10" ht="15" hidden="1" customHeight="1">
      <c r="A62" s="8"/>
      <c r="B62" s="8" t="s">
        <v>8</v>
      </c>
      <c r="C62" s="8" t="s">
        <v>6</v>
      </c>
      <c r="D62" s="5">
        <f>D45*1000</f>
        <v>24212.914292933841</v>
      </c>
      <c r="E62" s="5">
        <f>E45*1000</f>
        <v>15900.113599123521</v>
      </c>
      <c r="F62" s="5">
        <f>SUM(D62+E62)</f>
        <v>40113.027892057362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5" hidden="1" customHeight="1">
      <c r="A63" s="17"/>
      <c r="B63" s="8"/>
      <c r="C63" s="8" t="s">
        <v>7</v>
      </c>
      <c r="D63" s="5">
        <f>D46*1000</f>
        <v>85557.914292933841</v>
      </c>
      <c r="E63" s="5">
        <f>E46*1000</f>
        <v>71932.113599123506</v>
      </c>
      <c r="F63" s="5">
        <f>SUM(D63+E63)</f>
        <v>157490.02789205735</v>
      </c>
      <c r="G63" s="6"/>
      <c r="H63" s="7" t="e">
        <f>D63/(D63+#REF!)*100</f>
        <v>#REF!</v>
      </c>
      <c r="I63" s="7" t="e">
        <f>E63/(E63+#REF!)*100</f>
        <v>#REF!</v>
      </c>
      <c r="J63" s="7" t="e">
        <f>F63/(F63+#REF!)*100</f>
        <v>#REF!</v>
      </c>
    </row>
    <row r="64" spans="1:10" ht="15" hidden="1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</row>
    <row r="65" spans="1:21" ht="15" hidden="1" customHeight="1">
      <c r="A65" s="8"/>
      <c r="B65" s="8" t="s">
        <v>9</v>
      </c>
      <c r="C65" s="8" t="s">
        <v>6</v>
      </c>
      <c r="D65" s="5">
        <f>F45*1000</f>
        <v>48750.117314261865</v>
      </c>
      <c r="E65" s="5">
        <f>G45*1000</f>
        <v>43785.147705224103</v>
      </c>
      <c r="F65" s="5">
        <f>SUM(D65:E65)</f>
        <v>92535.26501948596</v>
      </c>
      <c r="G65" s="6"/>
      <c r="H65" s="7" t="e">
        <f>D65/(D65+#REF!)*100</f>
        <v>#REF!</v>
      </c>
      <c r="I65" s="7" t="e">
        <f>E65/(E65+#REF!)*100</f>
        <v>#REF!</v>
      </c>
      <c r="J65" s="7" t="e">
        <f>F65/(F65+#REF!)*100</f>
        <v>#REF!</v>
      </c>
    </row>
    <row r="66" spans="1:21" ht="15" hidden="1" customHeight="1">
      <c r="A66" s="19"/>
      <c r="B66" s="23"/>
      <c r="C66" s="9" t="s">
        <v>7</v>
      </c>
      <c r="D66" s="10">
        <f>F46*1000</f>
        <v>313259.11731426185</v>
      </c>
      <c r="E66" s="10">
        <f>G46*1000</f>
        <v>223934.14770522411</v>
      </c>
      <c r="F66" s="10">
        <f>SUM(D66:E66)</f>
        <v>537193.26501948596</v>
      </c>
      <c r="G66" s="23"/>
      <c r="H66" s="11" t="e">
        <f>D66/(D66+#REF!)*100</f>
        <v>#REF!</v>
      </c>
      <c r="I66" s="11" t="e">
        <f>E66/(E66+#REF!)*100</f>
        <v>#REF!</v>
      </c>
      <c r="J66" s="11" t="e">
        <f>F66/(F66+#REF!)*100</f>
        <v>#REF!</v>
      </c>
    </row>
    <row r="67" spans="1:21" ht="15" hidden="1" customHeight="1"/>
    <row r="68" spans="1:21" ht="15" hidden="1" customHeight="1"/>
    <row r="69" spans="1:21" ht="15" hidden="1" customHeight="1"/>
    <row r="70" spans="1:21" ht="15" hidden="1" customHeight="1">
      <c r="F70" s="26"/>
    </row>
    <row r="71" spans="1:21" ht="15" hidden="1" customHeight="1"/>
    <row r="72" spans="1:21" ht="15" hidden="1" customHeight="1">
      <c r="U72" s="34"/>
    </row>
    <row r="73" spans="1:21" ht="15" hidden="1" customHeight="1">
      <c r="U73" s="35"/>
    </row>
    <row r="74" spans="1:21" ht="15" hidden="1" customHeight="1">
      <c r="D74" s="15">
        <f>D81-D80</f>
        <v>61.344999999999999</v>
      </c>
      <c r="E74" s="15">
        <f t="shared" ref="E74:G74" si="1">E81-E80</f>
        <v>56.031999999999989</v>
      </c>
      <c r="F74" s="15">
        <f t="shared" si="1"/>
        <v>264.50900000000001</v>
      </c>
      <c r="G74" s="15">
        <f t="shared" si="1"/>
        <v>180.149</v>
      </c>
      <c r="U74" s="34"/>
    </row>
    <row r="75" spans="1:21" ht="15" hidden="1" customHeight="1">
      <c r="D75" s="15">
        <f>D79-D78</f>
        <v>27.004999999999995</v>
      </c>
      <c r="E75" s="15">
        <f t="shared" ref="E75:G75" si="2">E79-E78</f>
        <v>34.244999999999997</v>
      </c>
      <c r="F75" s="15">
        <f t="shared" si="2"/>
        <v>99.024000000000015</v>
      </c>
      <c r="G75" s="15">
        <f t="shared" si="2"/>
        <v>98.744</v>
      </c>
      <c r="N75" s="17" t="s">
        <v>35</v>
      </c>
    </row>
    <row r="76" spans="1:21" ht="15" hidden="1" customHeight="1"/>
    <row r="77" spans="1:21" ht="15" hidden="1" customHeight="1">
      <c r="A77" s="17" t="s">
        <v>10</v>
      </c>
      <c r="B77" s="17" t="s">
        <v>11</v>
      </c>
      <c r="C77" s="17" t="s">
        <v>12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17</v>
      </c>
      <c r="I77" s="17" t="s">
        <v>18</v>
      </c>
      <c r="J77" s="17" t="s">
        <v>19</v>
      </c>
      <c r="K77" s="17" t="s">
        <v>28</v>
      </c>
    </row>
    <row r="78" spans="1:21" ht="15" hidden="1" customHeight="1">
      <c r="A78" s="17">
        <v>2020</v>
      </c>
      <c r="B78" s="36">
        <v>43891</v>
      </c>
      <c r="C78" s="17">
        <v>3</v>
      </c>
      <c r="D78" s="17">
        <v>20.370368544000002</v>
      </c>
      <c r="E78" s="17">
        <v>13.523923029000001</v>
      </c>
      <c r="F78" s="17">
        <v>46.932012497000002</v>
      </c>
      <c r="G78" s="17">
        <v>42.466624461000002</v>
      </c>
      <c r="H78" s="17">
        <v>133.98225463</v>
      </c>
      <c r="I78" s="17">
        <v>123.70967924999999</v>
      </c>
      <c r="J78" s="17">
        <v>1124.7491660000001</v>
      </c>
      <c r="K78" s="17">
        <v>953.51373282999998</v>
      </c>
      <c r="N78" s="17" t="s">
        <v>30</v>
      </c>
      <c r="O78" s="17" t="s">
        <v>31</v>
      </c>
      <c r="P78" s="17" t="s">
        <v>33</v>
      </c>
    </row>
    <row r="79" spans="1:21" ht="15" hidden="1" customHeight="1">
      <c r="A79" s="17"/>
      <c r="B79" s="36"/>
      <c r="C79" s="17"/>
      <c r="D79" s="17">
        <v>47.375368543999997</v>
      </c>
      <c r="E79" s="17">
        <v>47.768923029</v>
      </c>
      <c r="F79" s="17">
        <v>145.95601249700002</v>
      </c>
      <c r="G79" s="17">
        <v>141.21062446100001</v>
      </c>
      <c r="H79" s="17">
        <v>106.97725463</v>
      </c>
      <c r="I79" s="17">
        <v>89.464679249999989</v>
      </c>
      <c r="J79" s="17">
        <v>1025.7251660000002</v>
      </c>
      <c r="K79" s="17">
        <v>854.76973282999995</v>
      </c>
      <c r="M79" s="17" t="s">
        <v>33</v>
      </c>
      <c r="N79" s="17">
        <f>D82+F82+H82+J82</f>
        <v>1340.2158613229999</v>
      </c>
      <c r="O79" s="17">
        <f>E82+G82+I82+K82</f>
        <v>1135.070421917</v>
      </c>
      <c r="P79" s="17">
        <f>SUM(D82:K82)</f>
        <v>2475.2862832399996</v>
      </c>
    </row>
    <row r="80" spans="1:21" ht="15" hidden="1" customHeight="1">
      <c r="A80" s="17">
        <v>2020</v>
      </c>
      <c r="B80" s="36">
        <v>43922</v>
      </c>
      <c r="C80" s="17">
        <v>4</v>
      </c>
      <c r="D80" s="17">
        <v>24.212914293000001</v>
      </c>
      <c r="E80" s="17">
        <v>15.900113599000001</v>
      </c>
      <c r="F80" s="17">
        <v>48.750117314000001</v>
      </c>
      <c r="G80" s="17">
        <v>43.785147705</v>
      </c>
      <c r="H80" s="17">
        <v>131.99132589000001</v>
      </c>
      <c r="I80" s="17">
        <v>126.37697003</v>
      </c>
      <c r="J80" s="17">
        <v>1126.5905642</v>
      </c>
      <c r="K80" s="17">
        <v>945.50401513999998</v>
      </c>
      <c r="M80" s="17" t="s">
        <v>32</v>
      </c>
      <c r="N80" s="17">
        <f>D82+H82</f>
        <v>162.537828534</v>
      </c>
      <c r="O80" s="17">
        <f>E82+I82</f>
        <v>148.511773968</v>
      </c>
      <c r="P80" s="17">
        <f>SUM(N80:O80)</f>
        <v>311.04960250199997</v>
      </c>
      <c r="T80" s="34"/>
      <c r="U80" s="34"/>
    </row>
    <row r="81" spans="1:21" ht="15" hidden="1" customHeight="1">
      <c r="A81" s="17"/>
      <c r="B81" s="36"/>
      <c r="C81" s="17"/>
      <c r="D81" s="17">
        <v>85.557914292999996</v>
      </c>
      <c r="E81" s="17">
        <v>71.93211359899999</v>
      </c>
      <c r="F81" s="17">
        <v>313.25911731400004</v>
      </c>
      <c r="G81" s="17">
        <v>223.93414770499999</v>
      </c>
      <c r="H81" s="17">
        <v>70.646325890000014</v>
      </c>
      <c r="I81" s="17">
        <v>70.344970029999999</v>
      </c>
      <c r="J81" s="17">
        <v>862.0815642</v>
      </c>
      <c r="K81" s="17">
        <v>765.35501513999998</v>
      </c>
      <c r="M81" s="17" t="s">
        <v>34</v>
      </c>
      <c r="N81" s="17">
        <f>F82+J82</f>
        <v>1177.6780327890001</v>
      </c>
      <c r="O81" s="17">
        <f>G82+K82</f>
        <v>986.55864794899992</v>
      </c>
      <c r="P81" s="17">
        <f>SUM(N81:O81)</f>
        <v>2164.2366807379999</v>
      </c>
      <c r="T81" s="35"/>
      <c r="U81" s="35"/>
    </row>
    <row r="82" spans="1:21" ht="15" hidden="1" customHeight="1">
      <c r="A82" s="17">
        <v>2020</v>
      </c>
      <c r="B82" s="36">
        <v>43952</v>
      </c>
      <c r="C82" s="17">
        <v>5</v>
      </c>
      <c r="D82" s="17">
        <v>28.677353283999999</v>
      </c>
      <c r="E82" s="17">
        <v>20.241250967999999</v>
      </c>
      <c r="F82" s="17">
        <v>50.189666289000002</v>
      </c>
      <c r="G82" s="17">
        <v>45.420358708999998</v>
      </c>
      <c r="H82" s="17">
        <v>133.86047525000001</v>
      </c>
      <c r="I82" s="17">
        <v>128.270523</v>
      </c>
      <c r="J82" s="17">
        <v>1127.4883665</v>
      </c>
      <c r="K82" s="17">
        <v>941.13828923999995</v>
      </c>
      <c r="T82" s="34"/>
      <c r="U82" s="34"/>
    </row>
    <row r="83" spans="1:21" ht="15" hidden="1" customHeight="1">
      <c r="D83" s="33">
        <v>84.292353284000001</v>
      </c>
      <c r="E83" s="33">
        <v>74.203250968000006</v>
      </c>
      <c r="F83" s="33">
        <v>272.06366628900003</v>
      </c>
      <c r="G83" s="33">
        <v>215.14435870899999</v>
      </c>
      <c r="H83" s="33">
        <v>78.245475249999998</v>
      </c>
      <c r="I83" s="33">
        <v>74.308522999999994</v>
      </c>
      <c r="J83" s="33">
        <v>905.61436649999996</v>
      </c>
      <c r="K83" s="33">
        <v>771.41428924000002</v>
      </c>
    </row>
    <row r="84" spans="1:21" ht="15" hidden="1" customHeight="1">
      <c r="D84" s="17"/>
      <c r="E84" s="17"/>
      <c r="F84" s="17"/>
      <c r="G84" s="17"/>
      <c r="H84" s="17"/>
      <c r="I84" s="17"/>
    </row>
    <row r="85" spans="1:21" ht="15" hidden="1" customHeight="1"/>
    <row r="86" spans="1:21" ht="15" hidden="1" customHeight="1">
      <c r="D86" s="51" t="s">
        <v>0</v>
      </c>
      <c r="E86" s="52"/>
      <c r="F86" s="52"/>
      <c r="G86" s="1"/>
      <c r="H86" s="53" t="s">
        <v>1</v>
      </c>
      <c r="I86" s="52"/>
      <c r="J86" s="52"/>
    </row>
    <row r="87" spans="1:21" ht="15" hidden="1" customHeight="1">
      <c r="D87" s="3" t="s">
        <v>2</v>
      </c>
      <c r="E87" s="3" t="s">
        <v>3</v>
      </c>
      <c r="F87" s="3" t="s">
        <v>4</v>
      </c>
      <c r="G87" s="2"/>
      <c r="H87" s="4" t="s">
        <v>2</v>
      </c>
      <c r="I87" s="4" t="s">
        <v>3</v>
      </c>
      <c r="J87" s="4" t="s">
        <v>4</v>
      </c>
    </row>
    <row r="88" spans="1:21" ht="15" hidden="1" customHeight="1">
      <c r="D88" s="24"/>
      <c r="E88" s="24"/>
      <c r="F88" s="24"/>
      <c r="G88" s="1"/>
      <c r="H88" s="25"/>
      <c r="I88" s="25"/>
      <c r="J88" s="25"/>
    </row>
    <row r="89" spans="1:21" ht="15" hidden="1" customHeight="1">
      <c r="A89" s="14" t="s">
        <v>29</v>
      </c>
      <c r="B89" s="8" t="s">
        <v>5</v>
      </c>
      <c r="C89" s="8" t="s">
        <v>6</v>
      </c>
      <c r="D89" s="5">
        <f>(D82+F82)*1000</f>
        <v>78867.019572999998</v>
      </c>
      <c r="E89" s="5">
        <f>(E82+G82)*1000</f>
        <v>65661.609677</v>
      </c>
      <c r="F89" s="5">
        <f>D89+E89</f>
        <v>144528.62925</v>
      </c>
      <c r="G89" s="6"/>
      <c r="H89" s="7">
        <f>D89/$N$79/10</f>
        <v>5.8846505140706267</v>
      </c>
      <c r="I89" s="7">
        <f>E89/$O$79/10</f>
        <v>5.7848049256807599</v>
      </c>
      <c r="J89" s="7">
        <f>F89/$P$79/10</f>
        <v>5.8388651942441498</v>
      </c>
    </row>
    <row r="90" spans="1:21" ht="15" hidden="1" customHeight="1">
      <c r="A90" s="17"/>
      <c r="B90" s="8"/>
      <c r="C90" s="8" t="s">
        <v>7</v>
      </c>
      <c r="D90" s="5">
        <f>(D83+F83)*1000</f>
        <v>356356.01957300003</v>
      </c>
      <c r="E90" s="5">
        <f>(E83+G83)*1000</f>
        <v>289347.60967699997</v>
      </c>
      <c r="F90" s="5">
        <f>D90+E90</f>
        <v>645703.62925</v>
      </c>
      <c r="G90" s="6"/>
      <c r="H90" s="7">
        <f>D90/$N$79/10</f>
        <v>26.589449495189648</v>
      </c>
      <c r="I90" s="7">
        <f>E90/$O$79/10</f>
        <v>25.491599824117166</v>
      </c>
      <c r="J90" s="7">
        <f>F90/$P$79/10</f>
        <v>26.086018155637863</v>
      </c>
    </row>
    <row r="91" spans="1:21" ht="15" hidden="1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</row>
    <row r="92" spans="1:21" ht="15" hidden="1" customHeight="1">
      <c r="A92" s="8"/>
      <c r="B92" s="8" t="s">
        <v>8</v>
      </c>
      <c r="C92" s="8" t="s">
        <v>6</v>
      </c>
      <c r="D92" s="5">
        <f>D82*1000</f>
        <v>28677.353283999997</v>
      </c>
      <c r="E92" s="5">
        <f>E82*1000</f>
        <v>20241.250968</v>
      </c>
      <c r="F92" s="5">
        <f>D92+E92</f>
        <v>48918.604251999997</v>
      </c>
      <c r="G92" s="6"/>
      <c r="H92" s="7">
        <f>D92/$N$80/10</f>
        <v>17.643494774511034</v>
      </c>
      <c r="I92" s="7">
        <f>E92/$O$80/10</f>
        <v>13.62939141267103</v>
      </c>
      <c r="J92" s="7">
        <f>F92/$P$80/10</f>
        <v>15.726946396494901</v>
      </c>
    </row>
    <row r="93" spans="1:21" ht="15" hidden="1" customHeight="1">
      <c r="A93" s="17"/>
      <c r="B93" s="8"/>
      <c r="C93" s="8" t="s">
        <v>7</v>
      </c>
      <c r="D93" s="5">
        <f>D83*1000</f>
        <v>84292.353283999997</v>
      </c>
      <c r="E93" s="5">
        <f>E83*1000</f>
        <v>74203.250968000008</v>
      </c>
      <c r="F93" s="5">
        <f>D93+E93</f>
        <v>158495.60425199999</v>
      </c>
      <c r="G93" s="6"/>
      <c r="H93" s="7">
        <f>D93/$N$80/10</f>
        <v>51.860144831679939</v>
      </c>
      <c r="I93" s="7">
        <f>E93/$O$80/10</f>
        <v>49.964557681459425</v>
      </c>
      <c r="J93" s="7">
        <f>F93/$P$80/10</f>
        <v>50.955089791822161</v>
      </c>
    </row>
    <row r="94" spans="1:21" ht="15" hidden="1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</row>
    <row r="95" spans="1:21" ht="15" hidden="1" customHeight="1">
      <c r="A95" s="8"/>
      <c r="B95" s="8" t="s">
        <v>9</v>
      </c>
      <c r="C95" s="8" t="s">
        <v>6</v>
      </c>
      <c r="D95" s="5">
        <f>F82*1000</f>
        <v>50189.666289000001</v>
      </c>
      <c r="E95" s="5">
        <f>G82*1000</f>
        <v>45420.358709</v>
      </c>
      <c r="F95" s="5">
        <f>D95+E95</f>
        <v>95610.024998000008</v>
      </c>
      <c r="G95" s="6"/>
      <c r="H95" s="7">
        <f>D95/$N$81/10</f>
        <v>4.26174768413909</v>
      </c>
      <c r="I95" s="7">
        <f>E95/$O$81/10</f>
        <v>4.603918763818692</v>
      </c>
      <c r="J95" s="7">
        <f>F95/$P$81/10</f>
        <v>4.4177250043371972</v>
      </c>
    </row>
    <row r="96" spans="1:21" ht="15" hidden="1" customHeight="1">
      <c r="A96" s="18"/>
      <c r="B96" s="15"/>
      <c r="C96" s="8" t="s">
        <v>7</v>
      </c>
      <c r="D96" s="5">
        <f>F83*1000</f>
        <v>272063.66628900002</v>
      </c>
      <c r="E96" s="5">
        <f>G83*1000</f>
        <v>215144.35870899999</v>
      </c>
      <c r="F96" s="5">
        <f>D96+E96</f>
        <v>487208.02499800001</v>
      </c>
      <c r="G96" s="15"/>
      <c r="H96" s="7">
        <f>D96/$N$81/10</f>
        <v>23.101701714236235</v>
      </c>
      <c r="I96" s="7">
        <f>E96/$O$81/10</f>
        <v>21.807558948094272</v>
      </c>
      <c r="J96" s="7">
        <f>F96/$P$81/10</f>
        <v>22.511771902501124</v>
      </c>
    </row>
    <row r="97" spans="1:10" ht="15" hidden="1" customHeight="1">
      <c r="A97" s="60"/>
      <c r="B97" s="50"/>
      <c r="C97" s="50"/>
      <c r="D97" s="50"/>
      <c r="E97" s="50"/>
      <c r="F97" s="50"/>
      <c r="G97" s="50"/>
      <c r="H97" s="50"/>
      <c r="I97" s="50"/>
      <c r="J97" s="50"/>
    </row>
    <row r="98" spans="1:10" ht="15" hidden="1" customHeight="1"/>
    <row r="99" spans="1:10" ht="15" hidden="1" customHeight="1">
      <c r="A99" s="14" t="s">
        <v>20</v>
      </c>
      <c r="B99" s="8" t="s">
        <v>5</v>
      </c>
      <c r="C99" s="8" t="s">
        <v>6</v>
      </c>
      <c r="D99" s="5">
        <f>(D78+F78)*1000</f>
        <v>67302.381041000001</v>
      </c>
      <c r="E99" s="5">
        <f>(E78+G78)*1000</f>
        <v>55990.547490000004</v>
      </c>
      <c r="F99" s="5">
        <f>D99+E99</f>
        <v>123292.92853100001</v>
      </c>
      <c r="G99" s="6"/>
      <c r="H99" s="7">
        <f>D99/$N$79/10</f>
        <v>5.021756791817265</v>
      </c>
      <c r="I99" s="7">
        <f>E99/$O$79/10</f>
        <v>4.9327818264736898</v>
      </c>
      <c r="J99" s="7">
        <f>F99/$P$79/10</f>
        <v>4.9809563187017316</v>
      </c>
    </row>
    <row r="100" spans="1:10" ht="15" hidden="1" customHeight="1">
      <c r="A100" s="17"/>
      <c r="B100" s="8"/>
      <c r="C100" s="8" t="s">
        <v>7</v>
      </c>
      <c r="D100" s="5">
        <f>(D79+F79)*1000</f>
        <v>193331.38104100002</v>
      </c>
      <c r="E100" s="5">
        <f>(E79+G79)*1000</f>
        <v>188979.54749000003</v>
      </c>
      <c r="F100" s="5">
        <f>D100+E100</f>
        <v>382310.92853100004</v>
      </c>
      <c r="G100" s="6"/>
      <c r="H100" s="7">
        <f>D100/$N$79/10</f>
        <v>14.425391209006595</v>
      </c>
      <c r="I100" s="7">
        <f>E100/$O$79/10</f>
        <v>16.649147386893922</v>
      </c>
      <c r="J100" s="7">
        <f>F100/$P$79/10</f>
        <v>15.445119666343331</v>
      </c>
    </row>
    <row r="101" spans="1:10" ht="15" hidden="1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ht="15" hidden="1" customHeight="1">
      <c r="A102" s="8"/>
      <c r="B102" s="8" t="s">
        <v>8</v>
      </c>
      <c r="C102" s="8" t="s">
        <v>6</v>
      </c>
      <c r="D102" s="5">
        <f>D78*1000</f>
        <v>20370.368544000001</v>
      </c>
      <c r="E102" s="5">
        <f>E78*1000</f>
        <v>13523.923029000001</v>
      </c>
      <c r="F102" s="5">
        <f>D102+E102</f>
        <v>33894.291573000002</v>
      </c>
      <c r="G102" s="6"/>
      <c r="H102" s="7">
        <f>D102/$N$80/10</f>
        <v>12.532693913613398</v>
      </c>
      <c r="I102" s="7">
        <f>E102/$O$80/10</f>
        <v>9.1062968730775626</v>
      </c>
      <c r="J102" s="7">
        <f>F102/$P$80/10</f>
        <v>10.896748075021915</v>
      </c>
    </row>
    <row r="103" spans="1:10" ht="15" hidden="1" customHeight="1">
      <c r="A103" s="17"/>
      <c r="B103" s="8"/>
      <c r="C103" s="8" t="s">
        <v>7</v>
      </c>
      <c r="D103" s="5">
        <f>D79*1000</f>
        <v>47375.368543999997</v>
      </c>
      <c r="E103" s="5">
        <f>E79*1000</f>
        <v>47768.923028999998</v>
      </c>
      <c r="F103" s="5">
        <f>D103+E103</f>
        <v>95144.291572999995</v>
      </c>
      <c r="G103" s="6"/>
      <c r="H103" s="7">
        <f>D103/$N$80/10</f>
        <v>29.147287724524954</v>
      </c>
      <c r="I103" s="7">
        <f>E103/$O$80/10</f>
        <v>32.165074695890993</v>
      </c>
      <c r="J103" s="7">
        <f>F103/$P$80/10</f>
        <v>30.58814118638465</v>
      </c>
    </row>
    <row r="104" spans="1:10" ht="15" hidden="1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ht="15" hidden="1" customHeight="1">
      <c r="A105" s="8"/>
      <c r="B105" s="8" t="s">
        <v>9</v>
      </c>
      <c r="C105" s="8" t="s">
        <v>6</v>
      </c>
      <c r="D105" s="5">
        <f>F78*1000</f>
        <v>46932.012497000003</v>
      </c>
      <c r="E105" s="5">
        <f>G78*1000</f>
        <v>42466.624460999999</v>
      </c>
      <c r="F105" s="5">
        <f>D105+E105</f>
        <v>89398.636958000003</v>
      </c>
      <c r="G105" s="6"/>
      <c r="H105" s="7">
        <f>D105/$N$81/10</f>
        <v>3.9851310112199934</v>
      </c>
      <c r="I105" s="7">
        <f>E105/$O$81/10</f>
        <v>4.3045210286571134</v>
      </c>
      <c r="J105" s="7">
        <f>F105/$P$81/10</f>
        <v>4.1307236751719447</v>
      </c>
    </row>
    <row r="106" spans="1:10" ht="15" hidden="1" customHeight="1">
      <c r="A106" s="18"/>
      <c r="B106" s="15"/>
      <c r="C106" s="8" t="s">
        <v>7</v>
      </c>
      <c r="D106" s="5">
        <f>F79*1000</f>
        <v>145956.01249700002</v>
      </c>
      <c r="E106" s="5">
        <f>G79*1000</f>
        <v>141210.624461</v>
      </c>
      <c r="F106" s="5">
        <f>D106+E106</f>
        <v>287166.63695800002</v>
      </c>
      <c r="G106" s="15"/>
      <c r="H106" s="7">
        <f>D106/$N$81/10</f>
        <v>12.393541225469253</v>
      </c>
      <c r="I106" s="7">
        <f>E106/$O$81/10</f>
        <v>14.313454628832151</v>
      </c>
      <c r="J106" s="7">
        <f>F106/$P$81/10</f>
        <v>13.268726083141555</v>
      </c>
    </row>
    <row r="107" spans="1:10" ht="15" hidden="1" customHeight="1">
      <c r="A107" s="18"/>
      <c r="B107" s="15"/>
      <c r="C107" s="8"/>
      <c r="D107" s="5"/>
      <c r="E107" s="5"/>
      <c r="F107" s="5"/>
      <c r="G107" s="15"/>
      <c r="H107" s="7"/>
      <c r="I107" s="7"/>
      <c r="J107" s="7"/>
    </row>
    <row r="108" spans="1:10" ht="15" hidden="1" customHeight="1">
      <c r="A108" s="14" t="s">
        <v>21</v>
      </c>
      <c r="B108" s="8" t="s">
        <v>5</v>
      </c>
      <c r="C108" s="8" t="s">
        <v>6</v>
      </c>
      <c r="D108" s="5">
        <f>(D80+F80)*1000</f>
        <v>72963.031607000012</v>
      </c>
      <c r="E108" s="5">
        <f>(E80+G80)*1000</f>
        <v>59685.261304</v>
      </c>
      <c r="F108" s="5">
        <f>D108+E108</f>
        <v>132648.29291100003</v>
      </c>
      <c r="G108" s="6"/>
      <c r="H108" s="7">
        <f>D108/$N$79/10</f>
        <v>5.4441253616394487</v>
      </c>
      <c r="I108" s="7">
        <f>E108/$O$79/10</f>
        <v>5.25828707642638</v>
      </c>
      <c r="J108" s="7">
        <f>F108/$P$79/10</f>
        <v>5.3589071215379365</v>
      </c>
    </row>
    <row r="109" spans="1:10" ht="15" hidden="1" customHeight="1">
      <c r="A109" s="17"/>
      <c r="B109" s="8"/>
      <c r="C109" s="8" t="s">
        <v>7</v>
      </c>
      <c r="D109" s="5">
        <f>(D81+F81)*1000</f>
        <v>398817.03160700004</v>
      </c>
      <c r="E109" s="5">
        <f>(E81+G81)*1000</f>
        <v>295866.26130399999</v>
      </c>
      <c r="F109" s="5">
        <f>D109+E109</f>
        <v>694683.29291100008</v>
      </c>
      <c r="G109" s="6"/>
      <c r="H109" s="7">
        <f>D109/$N$79/10</f>
        <v>29.757671365962352</v>
      </c>
      <c r="I109" s="7">
        <f>E109/$O$79/10</f>
        <v>26.065894731387395</v>
      </c>
      <c r="J109" s="7">
        <f>F109/$P$79/10</f>
        <v>28.064765583466237</v>
      </c>
    </row>
    <row r="110" spans="1:10" ht="15" hidden="1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ht="15" hidden="1" customHeight="1">
      <c r="A111" s="8"/>
      <c r="B111" s="8" t="s">
        <v>8</v>
      </c>
      <c r="C111" s="8" t="s">
        <v>6</v>
      </c>
      <c r="D111" s="5">
        <f>D80*1000</f>
        <v>24212.914293000002</v>
      </c>
      <c r="E111" s="5">
        <f>E80*1000</f>
        <v>15900.113599</v>
      </c>
      <c r="F111" s="5">
        <f>D111+E111</f>
        <v>40113.027891999998</v>
      </c>
      <c r="G111" s="6"/>
      <c r="H111" s="7">
        <f>D111/$N$80/10</f>
        <v>14.896787111890751</v>
      </c>
      <c r="I111" s="7">
        <f>E111/$O$80/10</f>
        <v>10.706298345359484</v>
      </c>
      <c r="J111" s="7">
        <f>F111/$P$80/10</f>
        <v>12.896022875239675</v>
      </c>
    </row>
    <row r="112" spans="1:10" ht="15" hidden="1" customHeight="1">
      <c r="A112" s="17"/>
      <c r="B112" s="8"/>
      <c r="C112" s="8" t="s">
        <v>7</v>
      </c>
      <c r="D112" s="5">
        <f>D81*1000</f>
        <v>85557.914292999994</v>
      </c>
      <c r="E112" s="5">
        <f>E81*1000</f>
        <v>71932.113598999989</v>
      </c>
      <c r="F112" s="5">
        <f>D112+E112</f>
        <v>157490.02789199998</v>
      </c>
      <c r="G112" s="6"/>
      <c r="H112" s="7">
        <f>D112/$N$80/10</f>
        <v>52.638770349453026</v>
      </c>
      <c r="I112" s="7">
        <f>E112/$O$80/10</f>
        <v>48.435293496998618</v>
      </c>
      <c r="J112" s="7">
        <f>F112/$P$80/10</f>
        <v>50.631804903524149</v>
      </c>
    </row>
    <row r="113" spans="1:10" ht="15" hidden="1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ht="15" hidden="1" customHeight="1">
      <c r="A114" s="8"/>
      <c r="B114" s="8" t="s">
        <v>9</v>
      </c>
      <c r="C114" s="8" t="s">
        <v>6</v>
      </c>
      <c r="D114" s="5">
        <f>F80*1000</f>
        <v>48750.117314000003</v>
      </c>
      <c r="E114" s="5">
        <f>G80*1000</f>
        <v>43785.147705000003</v>
      </c>
      <c r="F114" s="5">
        <f>D114+E114</f>
        <v>92535.265019000013</v>
      </c>
      <c r="G114" s="6"/>
      <c r="H114" s="7">
        <f>D114/$N$81/10</f>
        <v>4.1395114756916218</v>
      </c>
      <c r="I114" s="7">
        <f>E114/$O$81/10</f>
        <v>4.4381697728793785</v>
      </c>
      <c r="J114" s="7">
        <f>F114/$P$81/10</f>
        <v>4.2756536677608521</v>
      </c>
    </row>
    <row r="115" spans="1:10" ht="15" hidden="1" customHeight="1">
      <c r="A115" s="18"/>
      <c r="B115" s="15"/>
      <c r="C115" s="8" t="s">
        <v>7</v>
      </c>
      <c r="D115" s="5">
        <f>F81*1000</f>
        <v>313259.11731400003</v>
      </c>
      <c r="E115" s="5">
        <f>G81*1000</f>
        <v>223934.14770499998</v>
      </c>
      <c r="F115" s="5">
        <f>D115+E115</f>
        <v>537193.26501900004</v>
      </c>
      <c r="G115" s="15"/>
      <c r="H115" s="7">
        <f>D115/$N$81/10</f>
        <v>26.599724932640008</v>
      </c>
      <c r="I115" s="7">
        <f>E115/$O$81/10</f>
        <v>22.698513481235658</v>
      </c>
      <c r="J115" s="7">
        <f>F115/$P$81/10</f>
        <v>24.821373272160709</v>
      </c>
    </row>
    <row r="116" spans="1:10" ht="15" hidden="1" customHeight="1"/>
    <row r="117" spans="1:10" ht="15" hidden="1" customHeight="1"/>
    <row r="118" spans="1:10" ht="15" hidden="1" customHeight="1"/>
    <row r="119" spans="1:10" ht="15" hidden="1" customHeight="1"/>
    <row r="120" spans="1:10" ht="15" hidden="1" customHeight="1"/>
    <row r="121" spans="1:10" ht="15" hidden="1" customHeight="1"/>
    <row r="122" spans="1:10" ht="15" hidden="1" customHeight="1"/>
    <row r="123" spans="1:10" ht="15" hidden="1" customHeight="1"/>
    <row r="124" spans="1:10" ht="15" hidden="1" customHeight="1"/>
    <row r="125" spans="1:10" ht="15" hidden="1" customHeight="1"/>
    <row r="126" spans="1:10" ht="15" hidden="1" customHeight="1"/>
    <row r="127" spans="1:10" ht="15" hidden="1" customHeight="1"/>
    <row r="128" spans="1:10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</sheetData>
  <sheetProtection password="B0C6" sheet="1" objects="1" scenarios="1"/>
  <mergeCells count="27">
    <mergeCell ref="A94:J94"/>
    <mergeCell ref="A97:J97"/>
    <mergeCell ref="D86:F86"/>
    <mergeCell ref="H86:J86"/>
    <mergeCell ref="A91:J91"/>
    <mergeCell ref="A1:J1"/>
    <mergeCell ref="A24:J24"/>
    <mergeCell ref="A30:J30"/>
    <mergeCell ref="A36:J36"/>
    <mergeCell ref="A52:J52"/>
    <mergeCell ref="D2:F2"/>
    <mergeCell ref="H2:J2"/>
    <mergeCell ref="A27:J27"/>
    <mergeCell ref="A33:J33"/>
    <mergeCell ref="A39:J39"/>
    <mergeCell ref="A40:J40"/>
    <mergeCell ref="A15:J15"/>
    <mergeCell ref="A18:J18"/>
    <mergeCell ref="A21:J21"/>
    <mergeCell ref="A6:J6"/>
    <mergeCell ref="A9:J9"/>
    <mergeCell ref="A64:J64"/>
    <mergeCell ref="D48:F48"/>
    <mergeCell ref="H48:J48"/>
    <mergeCell ref="A61:J61"/>
    <mergeCell ref="A55:J55"/>
    <mergeCell ref="A58:J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MUE2020M08TBLA1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Martina O'Callaghan</cp:lastModifiedBy>
  <dcterms:created xsi:type="dcterms:W3CDTF">2020-05-03T23:12:14Z</dcterms:created>
  <dcterms:modified xsi:type="dcterms:W3CDTF">2020-09-04T14:12:10Z</dcterms:modified>
</cp:coreProperties>
</file>