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11\"/>
    </mc:Choice>
  </mc:AlternateContent>
  <xr:revisionPtr revIDLastSave="0" documentId="13_ncr:1_{218C54D0-568E-464A-AD8A-9E6BEA54CB79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11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R19" i="1"/>
  <c r="T19" i="1"/>
  <c r="N22" i="1"/>
  <c r="P22" i="1"/>
  <c r="P23" i="1"/>
  <c r="U19" i="1"/>
  <c r="O22" i="1"/>
  <c r="Q22" i="1"/>
  <c r="S22" i="1" l="1"/>
  <c r="U23" i="1"/>
  <c r="U22" i="1"/>
  <c r="T23" i="1"/>
  <c r="T22" i="1"/>
  <c r="R23" i="1"/>
  <c r="R22" i="1"/>
  <c r="G73" i="1"/>
  <c r="F73" i="1"/>
  <c r="E73" i="1"/>
  <c r="D73" i="1"/>
  <c r="G74" i="1"/>
  <c r="F74" i="1"/>
  <c r="E74" i="1"/>
  <c r="D74" i="1"/>
  <c r="D114" i="1"/>
  <c r="E114" i="1"/>
  <c r="E113" i="1"/>
  <c r="D113" i="1"/>
  <c r="D111" i="1"/>
  <c r="E111" i="1"/>
  <c r="E110" i="1"/>
  <c r="D110" i="1"/>
  <c r="D108" i="1"/>
  <c r="E108" i="1"/>
  <c r="E107" i="1"/>
  <c r="D107" i="1"/>
  <c r="D105" i="1"/>
  <c r="E105" i="1"/>
  <c r="E104" i="1"/>
  <c r="D104" i="1"/>
  <c r="D102" i="1"/>
  <c r="E102" i="1"/>
  <c r="E101" i="1"/>
  <c r="D101" i="1"/>
  <c r="D99" i="1"/>
  <c r="E99" i="1"/>
  <c r="E98" i="1"/>
  <c r="D98" i="1"/>
  <c r="F99" i="1" l="1"/>
  <c r="F102" i="1"/>
  <c r="F105" i="1"/>
  <c r="F108" i="1"/>
  <c r="F111" i="1"/>
  <c r="F114" i="1"/>
  <c r="O78" i="1"/>
  <c r="I108" i="1" s="1"/>
  <c r="P78" i="1"/>
  <c r="O80" i="1"/>
  <c r="I104" i="1" s="1"/>
  <c r="N80" i="1"/>
  <c r="H114" i="1" s="1"/>
  <c r="N79" i="1"/>
  <c r="H111" i="1" s="1"/>
  <c r="O79" i="1"/>
  <c r="I111" i="1" s="1"/>
  <c r="N78" i="1"/>
  <c r="H108" i="1" s="1"/>
  <c r="D95" i="1"/>
  <c r="H95" i="1" s="1"/>
  <c r="E95" i="1"/>
  <c r="E94" i="1"/>
  <c r="D94" i="1"/>
  <c r="D92" i="1"/>
  <c r="E92" i="1"/>
  <c r="E91" i="1"/>
  <c r="D91" i="1"/>
  <c r="D89" i="1"/>
  <c r="E89" i="1"/>
  <c r="I89" i="1" s="1"/>
  <c r="E88" i="1"/>
  <c r="D88" i="1"/>
  <c r="H88" i="1" s="1"/>
  <c r="I95" i="1" l="1"/>
  <c r="H91" i="1"/>
  <c r="I88" i="1"/>
  <c r="H89" i="1"/>
  <c r="I94" i="1"/>
  <c r="J108" i="1"/>
  <c r="H94" i="1"/>
  <c r="I105" i="1"/>
  <c r="I113" i="1"/>
  <c r="I101" i="1"/>
  <c r="I98" i="1"/>
  <c r="I92" i="1"/>
  <c r="I102" i="1"/>
  <c r="I91" i="1"/>
  <c r="H92" i="1"/>
  <c r="I114" i="1"/>
  <c r="F91" i="1"/>
  <c r="P80" i="1"/>
  <c r="J114" i="1" s="1"/>
  <c r="P79" i="1"/>
  <c r="J111" i="1" s="1"/>
  <c r="F89" i="1"/>
  <c r="J89" i="1" s="1"/>
  <c r="F94" i="1"/>
  <c r="F92" i="1"/>
  <c r="F88" i="1"/>
  <c r="J88" i="1" s="1"/>
  <c r="F95" i="1"/>
  <c r="D52" i="1"/>
  <c r="J95" i="1" l="1"/>
  <c r="J92" i="1"/>
  <c r="F98" i="1"/>
  <c r="J98" i="1" s="1"/>
  <c r="H98" i="1"/>
  <c r="J94" i="1"/>
  <c r="J91" i="1"/>
  <c r="H102" i="1"/>
  <c r="J102" i="1"/>
  <c r="I99" i="1"/>
  <c r="I110" i="1"/>
  <c r="I107" i="1"/>
  <c r="F101" i="1"/>
  <c r="J101" i="1" s="1"/>
  <c r="H101" i="1"/>
  <c r="D55" i="1"/>
  <c r="E55" i="1"/>
  <c r="I55" i="1" s="1"/>
  <c r="D56" i="1"/>
  <c r="H56" i="1" s="1"/>
  <c r="E56" i="1"/>
  <c r="I56" i="1" s="1"/>
  <c r="D58" i="1"/>
  <c r="E58" i="1"/>
  <c r="D59" i="1"/>
  <c r="E59" i="1"/>
  <c r="H52" i="1"/>
  <c r="E52" i="1"/>
  <c r="F52" i="1" s="1"/>
  <c r="D53" i="1"/>
  <c r="E53" i="1"/>
  <c r="I53" i="1" s="1"/>
  <c r="D61" i="1"/>
  <c r="H61" i="1" s="1"/>
  <c r="E61" i="1"/>
  <c r="I61" i="1" s="1"/>
  <c r="D62" i="1"/>
  <c r="H62" i="1" s="1"/>
  <c r="E62" i="1"/>
  <c r="I62" i="1" s="1"/>
  <c r="D65" i="1"/>
  <c r="H65" i="1" s="1"/>
  <c r="E65" i="1"/>
  <c r="I65" i="1" s="1"/>
  <c r="E64" i="1"/>
  <c r="I64" i="1" s="1"/>
  <c r="D64" i="1"/>
  <c r="H64" i="1" s="1"/>
  <c r="D50" i="1"/>
  <c r="E50" i="1"/>
  <c r="E49" i="1"/>
  <c r="D49" i="1"/>
  <c r="F104" i="1" l="1"/>
  <c r="J104" i="1" s="1"/>
  <c r="H104" i="1"/>
  <c r="H105" i="1"/>
  <c r="J105" i="1"/>
  <c r="H99" i="1"/>
  <c r="I59" i="1"/>
  <c r="F64" i="1"/>
  <c r="J64" i="1" s="1"/>
  <c r="I50" i="1"/>
  <c r="F55" i="1"/>
  <c r="J55" i="1" s="1"/>
  <c r="I58" i="1"/>
  <c r="H58" i="1"/>
  <c r="I49" i="1"/>
  <c r="F61" i="1"/>
  <c r="J61" i="1" s="1"/>
  <c r="I52" i="1"/>
  <c r="F49" i="1"/>
  <c r="F65" i="1"/>
  <c r="J65" i="1" s="1"/>
  <c r="F53" i="1"/>
  <c r="J53" i="1" s="1"/>
  <c r="F59" i="1"/>
  <c r="H55" i="1"/>
  <c r="J52" i="1"/>
  <c r="H49" i="1"/>
  <c r="F58" i="1"/>
  <c r="F50" i="1"/>
  <c r="H50" i="1"/>
  <c r="H53" i="1"/>
  <c r="H59" i="1"/>
  <c r="F56" i="1"/>
  <c r="F62" i="1"/>
  <c r="J62" i="1" s="1"/>
  <c r="J99" i="1" l="1"/>
  <c r="F110" i="1"/>
  <c r="J110" i="1" s="1"/>
  <c r="H110" i="1"/>
  <c r="J50" i="1"/>
  <c r="J49" i="1"/>
  <c r="J56" i="1"/>
  <c r="J59" i="1"/>
  <c r="J58" i="1"/>
  <c r="H113" i="1" l="1"/>
  <c r="F113" i="1"/>
  <c r="J113" i="1" s="1"/>
  <c r="F107" i="1"/>
  <c r="J107" i="1" s="1"/>
  <c r="H107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<sst xmlns="http://schemas.openxmlformats.org/spreadsheetml/2006/main" count="166" uniqueCount="50">
  <si>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</si>
  <si>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</si>
  <si>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</si>
  <si>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</si>
  <si>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</si>
  <si>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</si>
  <si>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</si>
  <si>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</si>
  <si>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</si>
  <si>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</si>
  <si>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</si>
  <si>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</si>
  <si>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</si>
  <si>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</si>
  <si>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</si>
  <si>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</si>
  <si>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</si>
  <si>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</si>
  <si>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</si>
  <si>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</si>
  <si>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</si>
  <si>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</si>
  <si>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</si>
  <si>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</si>
  <si>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</si>
  <si>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</si>
  <si>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</si>
  <si>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</si>
  <si>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</si>
  <si>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</si>
  <si>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</si>
  <si>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</si>
  <si>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</si>
  <si>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</si>
  <si>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</si>
  <si>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</si>
  <si>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</si>
  <si>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</si>
  <si>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</si>
  <si>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</si>
  <si>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</si>
  <si>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</si>
  <si>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</si>
  <si>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</si>
  <si>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</si>
  <si>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</si>
  <si>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r>
      <t>September 2020</t>
    </r>
    <r>
      <rPr>
        <b/>
        <vertAlign val="superscript"/>
        <sz val="8"/>
        <color indexed="8"/>
        <rFont val="Arial"/>
        <family val="2"/>
      </rPr>
      <t>2</t>
    </r>
  </si>
  <si>
    <r>
      <t>August 2020</t>
    </r>
    <r>
      <rPr>
        <b/>
        <vertAlign val="superscript"/>
        <sz val="8"/>
        <color indexed="8"/>
        <rFont val="Arial"/>
        <family val="2"/>
      </rPr>
      <t>2</t>
    </r>
  </si>
  <si>
    <r>
      <t>October 2020</t>
    </r>
    <r>
      <rPr>
        <b/>
        <vertAlign val="superscript"/>
        <sz val="8"/>
        <color rgb="FF000000"/>
        <rFont val="Arial"/>
        <family val="2"/>
      </rPr>
      <t>2</t>
    </r>
  </si>
  <si>
    <t>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</si>
</sst>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mmmyyyy"/>
    <numFmt numFmtId="166" formatCode="0.0"/>
  </numFmts>
  <fonts count="12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7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49" fontId="8" fillId="0" borderId="0" xfId="1" quotePrefix="1" applyNumberFormat="1" applyFont="1" applyFill="1" applyBorder="1" applyAlignment="1" applyProtection="1">
      <alignment horizontal="left" vertical="center"/>
      <protection hidden="1"/>
    </xf>
    <xf numFmtId="2" fontId="9" fillId="0" borderId="0" xfId="1" applyNumberFormat="1" applyFont="1" applyFill="1" applyBorder="1" applyAlignment="1" applyProtection="1">
      <alignment horizontal="left" vertical="center"/>
      <protection hidden="1"/>
    </xf>
    <xf numFmtId="3" fontId="9" fillId="0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66" fontId="9" fillId="0" borderId="0" xfId="0" quotePrefix="1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3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166" fontId="9" fillId="0" borderId="0" xfId="0" applyNumberFormat="1" applyFont="1" applyProtection="1">
      <protection hidden="1"/>
    </xf>
    <xf numFmtId="2" fontId="9" fillId="0" borderId="0" xfId="1" applyNumberFormat="1" applyFont="1" applyFill="1" applyBorder="1" applyAlignment="1" applyProtection="1">
      <alignment vertical="center"/>
      <protection hidden="1"/>
    </xf>
    <xf numFmtId="2" fontId="8" fillId="0" borderId="0" xfId="1" quotePrefix="1" applyNumberFormat="1" applyFont="1" applyFill="1" applyBorder="1" applyAlignment="1" applyProtection="1">
      <alignment horizontal="left" vertical="center"/>
      <protection hidden="1"/>
    </xf>
    <xf numFmtId="2" fontId="9" fillId="0" borderId="0" xfId="0" applyNumberFormat="1" applyFont="1" applyBorder="1" applyProtection="1">
      <protection hidden="1"/>
    </xf>
    <xf numFmtId="2" fontId="9" fillId="0" borderId="0" xfId="1" applyNumberFormat="1" applyFont="1" applyFill="1" applyBorder="1" applyProtection="1">
      <protection hidden="1"/>
    </xf>
    <xf numFmtId="2" fontId="9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2" fontId="9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2" fontId="8" fillId="0" borderId="0" xfId="1" applyNumberFormat="1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52"/>
  <sheetViews>
    <sheetView tabSelected="1" zoomScaleNormal="100" workbookViewId="0">
      <selection sqref="A1:J1"/>
    </sheetView>
  </sheetViews>
  <sheetFormatPr defaultRowHeight="15" customHeight="1"/>
  <cols>
    <col min="1" max="1" width="14.7109375" style="53" customWidth="1"/>
    <col min="2" max="2" width="23.5703125" style="53" customWidth="1"/>
    <col min="3" max="3" width="35.5703125" style="53" customWidth="1"/>
    <col min="4" max="4" width="12.7109375" style="15" customWidth="1"/>
    <col min="5" max="5" width="12.7109375" style="53" customWidth="1"/>
    <col min="6" max="6" width="10.7109375" style="53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5" customHeight="1">
      <c r="A1" s="60" t="s">
        <v>27</v>
      </c>
      <c r="B1" s="61"/>
      <c r="C1" s="61"/>
      <c r="D1" s="61"/>
      <c r="E1" s="61"/>
      <c r="F1" s="61"/>
      <c r="G1" s="61"/>
      <c r="H1" s="61"/>
      <c r="I1" s="61"/>
      <c r="J1" s="61"/>
    </row>
    <row r="2" spans="1:21" ht="15" customHeight="1">
      <c r="A2" s="17"/>
      <c r="B2" s="1"/>
      <c r="C2" s="1"/>
      <c r="D2" s="57" t="s">
        <v>0</v>
      </c>
      <c r="E2" s="58"/>
      <c r="F2" s="58"/>
      <c r="G2" s="1"/>
      <c r="H2" s="59" t="s">
        <v>1</v>
      </c>
      <c r="I2" s="58"/>
      <c r="J2" s="58"/>
    </row>
    <row r="3" spans="1:21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36</v>
      </c>
      <c r="O3" s="17" t="s">
        <v>37</v>
      </c>
      <c r="P3" s="17" t="s">
        <v>38</v>
      </c>
      <c r="Q3" s="17" t="s">
        <v>39</v>
      </c>
      <c r="R3" s="17" t="s">
        <v>36</v>
      </c>
      <c r="S3" s="17" t="s">
        <v>37</v>
      </c>
      <c r="T3" s="17" t="s">
        <v>38</v>
      </c>
      <c r="U3" s="17" t="s">
        <v>39</v>
      </c>
    </row>
    <row r="4" spans="1:21" ht="15" customHeight="1">
      <c r="A4" s="37" t="s">
        <v>49</v>
      </c>
      <c r="B4" s="38" t="s">
        <v>5</v>
      </c>
      <c r="C4" s="38" t="s">
        <v>6</v>
      </c>
      <c r="D4" s="39">
        <v>91231</v>
      </c>
      <c r="E4" s="39">
        <v>82360</v>
      </c>
      <c r="F4" s="39">
        <v>173591</v>
      </c>
      <c r="G4" s="40"/>
      <c r="H4" s="41">
        <v>6.7839423917763719</v>
      </c>
      <c r="I4" s="41">
        <v>7.1408196336124874</v>
      </c>
      <c r="J4" s="41">
        <v>6.9487069971423159</v>
      </c>
      <c r="S4" s="17"/>
      <c r="T4" s="17"/>
      <c r="U4" s="17"/>
    </row>
    <row r="5" spans="1:21" ht="15" customHeight="1">
      <c r="A5" s="42"/>
      <c r="B5" s="38"/>
      <c r="C5" s="38" t="s">
        <v>7</v>
      </c>
      <c r="D5" s="39">
        <v>265774</v>
      </c>
      <c r="E5" s="39">
        <v>259241</v>
      </c>
      <c r="F5" s="39">
        <v>525015</v>
      </c>
      <c r="G5" s="40"/>
      <c r="H5" s="41">
        <v>19.762969881202373</v>
      </c>
      <c r="I5" s="41">
        <v>22.476848259316835</v>
      </c>
      <c r="J5" s="41">
        <v>21.015924812373182</v>
      </c>
      <c r="S5" s="17"/>
      <c r="T5" s="17"/>
      <c r="U5" s="17"/>
    </row>
    <row r="6" spans="1:21" ht="15" customHeight="1">
      <c r="A6" s="64"/>
      <c r="B6" s="65"/>
      <c r="C6" s="65"/>
      <c r="D6" s="65"/>
      <c r="E6" s="65"/>
      <c r="F6" s="65"/>
      <c r="G6" s="65"/>
      <c r="H6" s="65"/>
      <c r="I6" s="65"/>
      <c r="J6" s="65"/>
      <c r="S6" s="17"/>
      <c r="T6" s="17"/>
      <c r="U6" s="17"/>
    </row>
    <row r="7" spans="1:21" ht="15" customHeight="1">
      <c r="A7" s="38"/>
      <c r="B7" s="38" t="s">
        <v>8</v>
      </c>
      <c r="C7" s="38" t="s">
        <v>6</v>
      </c>
      <c r="D7" s="43">
        <v>31572</v>
      </c>
      <c r="E7" s="43">
        <v>21405</v>
      </c>
      <c r="F7" s="43">
        <v>52977</v>
      </c>
      <c r="G7" s="44"/>
      <c r="H7" s="45">
        <v>20.752484619025083</v>
      </c>
      <c r="I7" s="45">
        <v>14.385370672795823</v>
      </c>
      <c r="J7" s="45">
        <v>17.604250780073972</v>
      </c>
      <c r="S7" s="17"/>
      <c r="T7" s="17"/>
      <c r="U7" s="17"/>
    </row>
    <row r="8" spans="1:21" ht="15" customHeight="1">
      <c r="A8" s="42"/>
      <c r="B8" s="38"/>
      <c r="C8" s="38" t="s">
        <v>7</v>
      </c>
      <c r="D8" s="43">
        <v>73026</v>
      </c>
      <c r="E8" s="43">
        <v>69316</v>
      </c>
      <c r="F8" s="43">
        <v>142342</v>
      </c>
      <c r="G8" s="44"/>
      <c r="H8" s="45">
        <v>48.000473260766682</v>
      </c>
      <c r="I8" s="45">
        <v>46.584272532376325</v>
      </c>
      <c r="J8" s="45">
        <v>47.300229619217568</v>
      </c>
      <c r="S8" s="17"/>
      <c r="T8" s="17"/>
      <c r="U8" s="17"/>
    </row>
    <row r="9" spans="1:21" ht="15" customHeight="1">
      <c r="A9" s="64"/>
      <c r="B9" s="65"/>
      <c r="C9" s="65"/>
      <c r="D9" s="65"/>
      <c r="E9" s="65"/>
      <c r="F9" s="65"/>
      <c r="G9" s="65"/>
      <c r="H9" s="65"/>
      <c r="I9" s="65"/>
      <c r="J9" s="65"/>
      <c r="S9" s="17"/>
      <c r="T9" s="17"/>
      <c r="U9" s="17"/>
    </row>
    <row r="10" spans="1:21" ht="15" customHeight="1">
      <c r="A10" s="38"/>
      <c r="B10" s="38" t="s">
        <v>9</v>
      </c>
      <c r="C10" s="38" t="s">
        <v>6</v>
      </c>
      <c r="D10" s="43">
        <v>59659</v>
      </c>
      <c r="E10" s="43">
        <v>60955</v>
      </c>
      <c r="F10" s="43">
        <v>120614</v>
      </c>
      <c r="G10" s="44"/>
      <c r="H10" s="45">
        <v>5.0021296718628427</v>
      </c>
      <c r="I10" s="45">
        <v>6.0677582094663203</v>
      </c>
      <c r="J10" s="45">
        <v>5.4893311803331812</v>
      </c>
      <c r="S10" s="17"/>
      <c r="T10" s="17"/>
      <c r="U10" s="17"/>
    </row>
    <row r="11" spans="1:21" ht="15" customHeight="1">
      <c r="A11" s="54"/>
      <c r="B11" s="46"/>
      <c r="C11" s="38" t="s">
        <v>7</v>
      </c>
      <c r="D11" s="43">
        <v>192748</v>
      </c>
      <c r="E11" s="43">
        <v>189925</v>
      </c>
      <c r="F11" s="43">
        <v>382673</v>
      </c>
      <c r="G11" s="44"/>
      <c r="H11" s="45">
        <v>16.161023315714633</v>
      </c>
      <c r="I11" s="45">
        <v>18.906061486881974</v>
      </c>
      <c r="J11" s="45">
        <v>17.416044827065178</v>
      </c>
      <c r="S11" s="17"/>
      <c r="T11" s="17"/>
      <c r="U11" s="17"/>
    </row>
    <row r="12" spans="1:21" ht="15" customHeight="1">
      <c r="A12" s="66"/>
      <c r="B12" s="65"/>
      <c r="C12" s="65"/>
      <c r="D12" s="65"/>
      <c r="E12" s="65"/>
      <c r="F12" s="65"/>
      <c r="G12" s="65"/>
      <c r="H12" s="65"/>
      <c r="I12" s="65"/>
      <c r="J12" s="65"/>
      <c r="S12" s="17"/>
      <c r="T12" s="17"/>
      <c r="U12" s="17"/>
    </row>
    <row r="13" spans="1:21" ht="15" customHeight="1">
      <c r="A13" s="37" t="s">
        <v>48</v>
      </c>
      <c r="B13" s="38" t="s">
        <v>5</v>
      </c>
      <c r="C13" s="38" t="s">
        <v>6</v>
      </c>
      <c r="D13" s="39">
        <v>89707</v>
      </c>
      <c r="E13" s="39">
        <v>81942</v>
      </c>
      <c r="F13" s="39">
        <v>171649</v>
      </c>
      <c r="G13" s="40"/>
      <c r="H13" s="41">
        <v>6.6972811309682898</v>
      </c>
      <c r="I13" s="41">
        <v>7.148658634145745</v>
      </c>
      <c r="J13" s="41">
        <v>6.9054286680953663</v>
      </c>
      <c r="N13" s="33">
        <v>84.292353284000001</v>
      </c>
      <c r="O13" s="33">
        <v>74.203250968000006</v>
      </c>
      <c r="P13" s="33">
        <v>272.06366628900003</v>
      </c>
      <c r="Q13" s="33">
        <v>215.14435870899999</v>
      </c>
      <c r="R13" s="33">
        <v>78.245475249999998</v>
      </c>
      <c r="S13" s="33">
        <v>74.308522999999994</v>
      </c>
      <c r="T13" s="33">
        <v>905.61436649999996</v>
      </c>
      <c r="U13" s="33">
        <v>771.41428924000002</v>
      </c>
    </row>
    <row r="14" spans="1:21" ht="15" customHeight="1">
      <c r="A14" s="42"/>
      <c r="B14" s="38"/>
      <c r="C14" s="38" t="s">
        <v>7</v>
      </c>
      <c r="D14" s="39">
        <v>253418</v>
      </c>
      <c r="E14" s="39">
        <v>248222</v>
      </c>
      <c r="F14" s="39">
        <v>501640</v>
      </c>
      <c r="G14" s="40"/>
      <c r="H14" s="41">
        <v>18.919500035088923</v>
      </c>
      <c r="I14" s="41">
        <v>21.655004069767951</v>
      </c>
      <c r="J14" s="41">
        <v>20.180946216193274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5" customHeight="1">
      <c r="A15" s="64"/>
      <c r="B15" s="65"/>
      <c r="C15" s="65"/>
      <c r="D15" s="65"/>
      <c r="E15" s="65"/>
      <c r="F15" s="65"/>
      <c r="G15" s="65"/>
      <c r="H15" s="65"/>
      <c r="I15" s="65"/>
      <c r="J15" s="65"/>
    </row>
    <row r="16" spans="1:21" ht="15" customHeight="1">
      <c r="A16" s="38"/>
      <c r="B16" s="38" t="s">
        <v>8</v>
      </c>
      <c r="C16" s="38" t="s">
        <v>6</v>
      </c>
      <c r="D16" s="43">
        <v>30958</v>
      </c>
      <c r="E16" s="43">
        <v>22493</v>
      </c>
      <c r="F16" s="43">
        <v>53451</v>
      </c>
      <c r="G16" s="44"/>
      <c r="H16" s="45">
        <v>20.151012172101805</v>
      </c>
      <c r="I16" s="45">
        <v>15.115044485659759</v>
      </c>
      <c r="J16" s="45">
        <v>17.673140635229235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5" customHeight="1">
      <c r="A17" s="42"/>
      <c r="B17" s="38"/>
      <c r="C17" s="38" t="s">
        <v>7</v>
      </c>
      <c r="D17" s="43">
        <v>69644</v>
      </c>
      <c r="E17" s="43">
        <v>67400</v>
      </c>
      <c r="F17" s="43">
        <v>137044</v>
      </c>
      <c r="G17" s="44"/>
      <c r="H17" s="45">
        <v>45.332291870077455</v>
      </c>
      <c r="I17" s="45">
        <v>45.292046340348897</v>
      </c>
      <c r="J17" s="45">
        <v>45.312489667440367</v>
      </c>
    </row>
    <row r="18" spans="1:21" ht="15" customHeight="1">
      <c r="A18" s="64"/>
      <c r="B18" s="65"/>
      <c r="C18" s="65"/>
      <c r="D18" s="65"/>
      <c r="E18" s="65"/>
      <c r="F18" s="65"/>
      <c r="G18" s="65"/>
      <c r="H18" s="65"/>
      <c r="I18" s="65"/>
      <c r="J18" s="65"/>
      <c r="N18" s="17" t="s">
        <v>40</v>
      </c>
      <c r="O18" s="17" t="s">
        <v>41</v>
      </c>
      <c r="P18" s="17" t="s">
        <v>38</v>
      </c>
      <c r="Q18" s="17" t="s">
        <v>39</v>
      </c>
      <c r="R18" s="17" t="s">
        <v>42</v>
      </c>
      <c r="S18" s="18" t="s">
        <v>43</v>
      </c>
      <c r="T18" s="18" t="s">
        <v>44</v>
      </c>
      <c r="U18" s="18" t="s">
        <v>45</v>
      </c>
    </row>
    <row r="19" spans="1:21" ht="15" customHeight="1">
      <c r="A19" s="38"/>
      <c r="B19" s="38" t="s">
        <v>9</v>
      </c>
      <c r="C19" s="38" t="s">
        <v>6</v>
      </c>
      <c r="D19" s="43">
        <v>58749</v>
      </c>
      <c r="E19" s="43">
        <v>59449</v>
      </c>
      <c r="F19" s="43">
        <v>118198</v>
      </c>
      <c r="G19" s="44"/>
      <c r="H19" s="45">
        <v>4.9542765199557435</v>
      </c>
      <c r="I19" s="45">
        <v>5.9601281273654187</v>
      </c>
      <c r="J19" s="45">
        <v>5.4138083763384168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5" customHeight="1">
      <c r="A20" s="54"/>
      <c r="B20" s="46"/>
      <c r="C20" s="38" t="s">
        <v>7</v>
      </c>
      <c r="D20" s="43">
        <v>183774</v>
      </c>
      <c r="E20" s="43">
        <v>180822</v>
      </c>
      <c r="F20" s="43">
        <v>364596</v>
      </c>
      <c r="G20" s="44"/>
      <c r="H20" s="45">
        <v>15.497578055428123</v>
      </c>
      <c r="I20" s="45">
        <v>18.128518364421094</v>
      </c>
      <c r="J20" s="45">
        <v>16.699545498058189</v>
      </c>
    </row>
    <row r="21" spans="1:21" ht="15" customHeight="1">
      <c r="A21" s="66"/>
      <c r="B21" s="65"/>
      <c r="C21" s="65"/>
      <c r="D21" s="65"/>
      <c r="E21" s="65"/>
      <c r="F21" s="65"/>
      <c r="G21" s="65"/>
      <c r="H21" s="65"/>
      <c r="I21" s="65"/>
      <c r="J21" s="65"/>
      <c r="N21" s="30"/>
    </row>
    <row r="22" spans="1:21" ht="15" customHeight="1">
      <c r="A22" s="37" t="s">
        <v>46</v>
      </c>
      <c r="B22" s="38" t="s">
        <v>5</v>
      </c>
      <c r="C22" s="38" t="s">
        <v>6</v>
      </c>
      <c r="D22" s="39">
        <v>92247</v>
      </c>
      <c r="E22" s="39">
        <v>85149</v>
      </c>
      <c r="F22" s="39">
        <v>177396</v>
      </c>
      <c r="G22" s="44"/>
      <c r="H22" s="45">
        <v>6.8900741612695775</v>
      </c>
      <c r="I22" s="45">
        <v>7.4621869065344644</v>
      </c>
      <c r="J22" s="45">
        <v>7.1533183435541252</v>
      </c>
      <c r="N22" s="32">
        <f>D16/N19*100</f>
        <v>19.046740126863419</v>
      </c>
      <c r="O22" s="32">
        <f>E16/O19*100</f>
        <v>15.14557746175393</v>
      </c>
      <c r="P22" s="32">
        <f>D19/P19*100</f>
        <v>4.9885452560037633</v>
      </c>
      <c r="Q22" s="32">
        <f>E19/Q19*100</f>
        <v>6.025900149813797</v>
      </c>
      <c r="R22" s="31">
        <f>F16/R19*100</f>
        <v>17.184109256097912</v>
      </c>
      <c r="S22" s="31">
        <f>F19/S19*100</f>
        <v>5.4614191797937011</v>
      </c>
      <c r="T22" s="31">
        <f>D13/T19*100</f>
        <v>6.6934782852005092</v>
      </c>
      <c r="U22" s="31">
        <f>E13/U19*100</f>
        <v>7.219114239650418</v>
      </c>
    </row>
    <row r="23" spans="1:21" ht="15" customHeight="1">
      <c r="A23" s="42"/>
      <c r="B23" s="38"/>
      <c r="C23" s="38" t="s">
        <v>7</v>
      </c>
      <c r="D23" s="39">
        <v>210618</v>
      </c>
      <c r="E23" s="39">
        <v>183920</v>
      </c>
      <c r="F23" s="39">
        <v>394538</v>
      </c>
      <c r="G23" s="44"/>
      <c r="H23" s="45">
        <v>15.731391153081139</v>
      </c>
      <c r="I23" s="45">
        <v>16.11816246638033</v>
      </c>
      <c r="J23" s="45">
        <v>15.909354848075255</v>
      </c>
      <c r="N23" s="32">
        <f>D17/N19*100</f>
        <v>42.848089973359912</v>
      </c>
      <c r="O23" s="32">
        <f>E17/O19*100</f>
        <v>45.383538030596853</v>
      </c>
      <c r="P23" s="32">
        <f>D20/P19*100</f>
        <v>15.604774819602643</v>
      </c>
      <c r="Q23" s="32">
        <f>E20/Q19*100</f>
        <v>18.328572673882327</v>
      </c>
      <c r="R23" s="31">
        <f>F17/R19*100</f>
        <v>44.058653138251529</v>
      </c>
      <c r="S23" s="31">
        <f>F20/S19*100</f>
        <v>16.846406768947563</v>
      </c>
      <c r="T23" s="31">
        <f>D14/T19*100</f>
        <v>18.908757177020107</v>
      </c>
      <c r="U23" s="31">
        <f>E14/U19*100</f>
        <v>21.868431021875303</v>
      </c>
    </row>
    <row r="24" spans="1:21" ht="15" customHeight="1">
      <c r="A24" s="50"/>
      <c r="B24" s="51"/>
      <c r="C24" s="51"/>
      <c r="D24" s="51"/>
      <c r="E24" s="51"/>
      <c r="F24" s="51"/>
      <c r="G24" s="51"/>
      <c r="H24" s="51"/>
      <c r="I24" s="51"/>
      <c r="J24" s="51"/>
      <c r="N24" s="14"/>
      <c r="O24" s="14"/>
      <c r="P24" s="14"/>
      <c r="Q24" s="29"/>
      <c r="R24" s="29"/>
      <c r="S24" s="29"/>
      <c r="T24" s="29"/>
      <c r="U24" s="29"/>
    </row>
    <row r="25" spans="1:21" ht="15" customHeight="1">
      <c r="A25" s="38"/>
      <c r="B25" s="38" t="s">
        <v>8</v>
      </c>
      <c r="C25" s="38" t="s">
        <v>6</v>
      </c>
      <c r="D25" s="43">
        <v>33692</v>
      </c>
      <c r="E25" s="43">
        <v>26600</v>
      </c>
      <c r="F25" s="43">
        <v>60292</v>
      </c>
      <c r="G25" s="44"/>
      <c r="H25" s="45">
        <v>20.844753237272094</v>
      </c>
      <c r="I25" s="45">
        <v>17.567264129760002</v>
      </c>
      <c r="J25" s="45">
        <v>19.259481681898478</v>
      </c>
      <c r="N25" s="14"/>
      <c r="O25" s="14"/>
      <c r="P25" s="14"/>
      <c r="Q25" s="29"/>
      <c r="R25" s="29"/>
      <c r="S25" s="29"/>
      <c r="T25" s="29"/>
      <c r="U25" s="29"/>
    </row>
    <row r="26" spans="1:21" ht="15" customHeight="1">
      <c r="A26" s="42"/>
      <c r="B26" s="38"/>
      <c r="C26" s="38" t="s">
        <v>7</v>
      </c>
      <c r="D26" s="43">
        <v>57669</v>
      </c>
      <c r="E26" s="43">
        <v>48175</v>
      </c>
      <c r="F26" s="43">
        <v>105844</v>
      </c>
      <c r="G26" s="44"/>
      <c r="H26" s="45">
        <v>35.678976446641464</v>
      </c>
      <c r="I26" s="45">
        <v>31.815900355307825</v>
      </c>
      <c r="J26" s="45">
        <v>33.810465387428884</v>
      </c>
      <c r="N26" s="14"/>
      <c r="O26" s="14"/>
      <c r="P26" s="14"/>
      <c r="Q26" s="29"/>
      <c r="R26" s="29"/>
      <c r="S26" s="29"/>
      <c r="T26" s="29"/>
      <c r="U26" s="29"/>
    </row>
    <row r="27" spans="1:21" ht="15" customHeight="1">
      <c r="A27" s="50"/>
      <c r="B27" s="51"/>
      <c r="C27" s="51"/>
      <c r="D27" s="51"/>
      <c r="E27" s="51"/>
      <c r="F27" s="51"/>
      <c r="G27" s="51"/>
      <c r="H27" s="51"/>
      <c r="I27" s="51"/>
      <c r="J27" s="51"/>
      <c r="N27" s="14"/>
      <c r="O27" s="14"/>
      <c r="P27" s="14"/>
      <c r="Q27" s="29"/>
      <c r="R27" s="29"/>
      <c r="S27" s="29"/>
      <c r="T27" s="29"/>
      <c r="U27" s="29"/>
    </row>
    <row r="28" spans="1:21" ht="15" customHeight="1">
      <c r="A28" s="38"/>
      <c r="B28" s="38" t="s">
        <v>9</v>
      </c>
      <c r="C28" s="38" t="s">
        <v>6</v>
      </c>
      <c r="D28" s="43">
        <v>58555</v>
      </c>
      <c r="E28" s="43">
        <v>58549</v>
      </c>
      <c r="F28" s="43">
        <v>117104</v>
      </c>
      <c r="G28" s="44"/>
      <c r="H28" s="45">
        <v>4.9740657115237266</v>
      </c>
      <c r="I28" s="45">
        <v>5.9161020759759717</v>
      </c>
      <c r="J28" s="45">
        <v>5.4043152744915339</v>
      </c>
      <c r="N28" s="14"/>
      <c r="O28" s="14"/>
      <c r="P28" s="14"/>
      <c r="Q28" s="29"/>
      <c r="R28" s="29"/>
      <c r="S28" s="29"/>
      <c r="T28" s="29"/>
      <c r="U28" s="29"/>
    </row>
    <row r="29" spans="1:21" ht="15" customHeight="1">
      <c r="A29" s="54"/>
      <c r="B29" s="46"/>
      <c r="C29" s="38" t="s">
        <v>7</v>
      </c>
      <c r="D29" s="43">
        <v>152949</v>
      </c>
      <c r="E29" s="43">
        <v>135745</v>
      </c>
      <c r="F29" s="43">
        <v>288694</v>
      </c>
      <c r="G29" s="44"/>
      <c r="H29" s="45">
        <v>12.992543361144948</v>
      </c>
      <c r="I29" s="45">
        <v>13.716396117839045</v>
      </c>
      <c r="J29" s="45">
        <v>13.323143478054201</v>
      </c>
      <c r="N29" s="14"/>
      <c r="O29" s="14"/>
      <c r="P29" s="14"/>
      <c r="Q29" s="29"/>
      <c r="R29" s="29"/>
      <c r="S29" s="29"/>
      <c r="T29" s="29"/>
      <c r="U29" s="29"/>
    </row>
    <row r="30" spans="1:21" ht="15" customHeight="1">
      <c r="A30" s="54"/>
      <c r="B30" s="51"/>
      <c r="C30" s="51"/>
      <c r="D30" s="51"/>
      <c r="E30" s="51"/>
      <c r="F30" s="51"/>
      <c r="G30" s="51"/>
      <c r="H30" s="51"/>
      <c r="I30" s="51"/>
      <c r="J30" s="51"/>
      <c r="N30" s="14"/>
      <c r="O30" s="14"/>
      <c r="P30" s="14"/>
      <c r="Q30" s="29"/>
      <c r="R30" s="29"/>
      <c r="S30" s="29"/>
      <c r="T30" s="29"/>
      <c r="U30" s="29"/>
    </row>
    <row r="31" spans="1:21" ht="15" customHeight="1">
      <c r="A31" s="47" t="s">
        <v>47</v>
      </c>
      <c r="B31" s="38" t="s">
        <v>5</v>
      </c>
      <c r="C31" s="38" t="s">
        <v>6</v>
      </c>
      <c r="D31" s="39">
        <v>91354</v>
      </c>
      <c r="E31" s="39">
        <v>89168</v>
      </c>
      <c r="F31" s="39">
        <v>180522</v>
      </c>
      <c r="G31" s="44"/>
      <c r="H31" s="45">
        <v>6.8736625724957188</v>
      </c>
      <c r="I31" s="45">
        <v>7.8401788061593871</v>
      </c>
      <c r="J31" s="45">
        <v>7.3193545967446028</v>
      </c>
      <c r="N31" s="14"/>
      <c r="O31" s="14"/>
      <c r="P31" s="14"/>
      <c r="Q31" s="29"/>
      <c r="R31" s="29"/>
      <c r="S31" s="29"/>
      <c r="T31" s="29"/>
      <c r="U31" s="29"/>
    </row>
    <row r="32" spans="1:21" ht="15" customHeight="1">
      <c r="A32" s="42"/>
      <c r="B32" s="38"/>
      <c r="C32" s="38" t="s">
        <v>7</v>
      </c>
      <c r="D32" s="39">
        <v>208919</v>
      </c>
      <c r="E32" s="39">
        <v>196559</v>
      </c>
      <c r="F32" s="39">
        <v>405478</v>
      </c>
      <c r="G32" s="44"/>
      <c r="H32" s="45">
        <v>15.719494614173799</v>
      </c>
      <c r="I32" s="45">
        <v>17.282631728421439</v>
      </c>
      <c r="J32" s="45">
        <v>16.440307902520512</v>
      </c>
      <c r="N32" s="14"/>
      <c r="O32" s="14"/>
      <c r="P32" s="14"/>
      <c r="Q32" s="29"/>
      <c r="R32" s="29"/>
      <c r="S32" s="29"/>
      <c r="T32" s="29"/>
      <c r="U32" s="29"/>
    </row>
    <row r="33" spans="1:21" ht="15" customHeight="1">
      <c r="A33" s="50"/>
      <c r="B33" s="51"/>
      <c r="C33" s="51"/>
      <c r="D33" s="51"/>
      <c r="E33" s="51"/>
      <c r="F33" s="51"/>
      <c r="G33" s="51"/>
      <c r="H33" s="51"/>
      <c r="I33" s="51"/>
      <c r="J33" s="51"/>
      <c r="N33" s="14"/>
      <c r="O33" s="14"/>
      <c r="P33" s="14"/>
      <c r="Q33" s="29"/>
      <c r="R33" s="29"/>
      <c r="S33" s="29"/>
      <c r="T33" s="29"/>
      <c r="U33" s="29"/>
    </row>
    <row r="34" spans="1:21" ht="15" customHeight="1">
      <c r="A34" s="38"/>
      <c r="B34" s="38" t="s">
        <v>8</v>
      </c>
      <c r="C34" s="38" t="s">
        <v>6</v>
      </c>
      <c r="D34" s="43">
        <v>33255</v>
      </c>
      <c r="E34" s="43">
        <v>29249</v>
      </c>
      <c r="F34" s="43">
        <v>62504</v>
      </c>
      <c r="G34" s="44"/>
      <c r="H34" s="45">
        <v>21.105307583440695</v>
      </c>
      <c r="I34" s="45">
        <v>19.528235121312875</v>
      </c>
      <c r="J34" s="45">
        <v>20.336755112333048</v>
      </c>
      <c r="N34" s="14"/>
      <c r="O34" s="14"/>
      <c r="P34" s="14"/>
      <c r="Q34" s="29"/>
      <c r="R34" s="29"/>
      <c r="S34" s="29"/>
      <c r="T34" s="29"/>
      <c r="U34" s="29"/>
    </row>
    <row r="35" spans="1:21" ht="15" customHeight="1">
      <c r="A35" s="42"/>
      <c r="B35" s="38"/>
      <c r="C35" s="38" t="s">
        <v>7</v>
      </c>
      <c r="D35" s="43">
        <v>57161</v>
      </c>
      <c r="E35" s="43">
        <v>51672</v>
      </c>
      <c r="F35" s="43">
        <v>108833</v>
      </c>
      <c r="G35" s="44"/>
      <c r="H35" s="45">
        <v>36.277266178831866</v>
      </c>
      <c r="I35" s="45">
        <v>34.499058606737968</v>
      </c>
      <c r="J35" s="45">
        <v>35.410694821780083</v>
      </c>
      <c r="N35" s="14"/>
      <c r="O35" s="14"/>
      <c r="P35" s="14"/>
      <c r="Q35" s="29"/>
      <c r="R35" s="29"/>
      <c r="S35" s="29"/>
      <c r="T35" s="29"/>
      <c r="U35" s="29"/>
    </row>
    <row r="36" spans="1:21" ht="15" customHeight="1">
      <c r="A36" s="50"/>
      <c r="B36" s="51"/>
      <c r="C36" s="51"/>
      <c r="D36" s="51"/>
      <c r="E36" s="51"/>
      <c r="F36" s="51"/>
      <c r="G36" s="51"/>
      <c r="H36" s="51"/>
      <c r="I36" s="51"/>
      <c r="J36" s="51"/>
      <c r="N36" s="14"/>
      <c r="O36" s="14"/>
      <c r="P36" s="14"/>
      <c r="Q36" s="29"/>
      <c r="R36" s="29"/>
      <c r="S36" s="29"/>
      <c r="T36" s="29"/>
      <c r="U36" s="29"/>
    </row>
    <row r="37" spans="1:21" ht="15" customHeight="1">
      <c r="A37" s="38"/>
      <c r="B37" s="38" t="s">
        <v>9</v>
      </c>
      <c r="C37" s="38" t="s">
        <v>6</v>
      </c>
      <c r="D37" s="43">
        <v>58099</v>
      </c>
      <c r="E37" s="43">
        <v>59919</v>
      </c>
      <c r="F37" s="43">
        <v>118018</v>
      </c>
      <c r="G37" s="44"/>
      <c r="H37" s="45">
        <v>4.9594657001375184</v>
      </c>
      <c r="I37" s="45">
        <v>6.0674826311360617</v>
      </c>
      <c r="J37" s="45">
        <v>5.466276366129077</v>
      </c>
      <c r="N37" s="14"/>
      <c r="O37" s="14"/>
      <c r="P37" s="14"/>
      <c r="Q37" s="29"/>
      <c r="R37" s="29"/>
      <c r="S37" s="29"/>
      <c r="T37" s="29"/>
      <c r="U37" s="29"/>
    </row>
    <row r="38" spans="1:21" ht="15" customHeight="1">
      <c r="A38" s="48"/>
      <c r="B38" s="49"/>
      <c r="C38" s="38" t="s">
        <v>7</v>
      </c>
      <c r="D38" s="43">
        <v>151758</v>
      </c>
      <c r="E38" s="43">
        <v>144887</v>
      </c>
      <c r="F38" s="43">
        <v>296645</v>
      </c>
      <c r="G38" s="44"/>
      <c r="H38" s="45">
        <v>12.95441566501092</v>
      </c>
      <c r="I38" s="45">
        <v>14.671462407206572</v>
      </c>
      <c r="J38" s="45">
        <v>13.739798612333374</v>
      </c>
      <c r="N38" s="18"/>
      <c r="O38" s="15"/>
      <c r="P38" s="8"/>
      <c r="Q38" s="5"/>
      <c r="R38" s="5"/>
      <c r="S38" s="5"/>
      <c r="T38" s="27"/>
      <c r="U38" s="28"/>
    </row>
    <row r="39" spans="1:21" ht="15" customHeight="1">
      <c r="A39" s="62" t="s">
        <v>26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21" ht="15" customHeight="1">
      <c r="A40" s="63" t="s">
        <v>25</v>
      </c>
      <c r="B40" s="63"/>
      <c r="C40" s="63"/>
      <c r="D40" s="63"/>
      <c r="E40" s="63"/>
      <c r="F40" s="63"/>
      <c r="G40" s="63"/>
      <c r="H40" s="63"/>
      <c r="I40" s="63"/>
      <c r="J40" s="63"/>
    </row>
    <row r="41" spans="1:21" ht="15" hidden="1" customHeight="1">
      <c r="B41" s="17" t="s">
        <v>11</v>
      </c>
      <c r="C41" s="17" t="s">
        <v>12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</row>
    <row r="42" spans="1:21" ht="15" hidden="1" customHeight="1">
      <c r="A42" s="17" t="s">
        <v>10</v>
      </c>
      <c r="B42" s="20" t="s">
        <v>23</v>
      </c>
      <c r="C42" s="21">
        <v>3</v>
      </c>
      <c r="D42" s="22">
        <v>20.37036854403917</v>
      </c>
      <c r="E42" s="22">
        <v>13.523923029326886</v>
      </c>
      <c r="F42" s="22">
        <v>46.932012497232016</v>
      </c>
      <c r="G42" s="22">
        <v>42.466624460795678</v>
      </c>
      <c r="H42" s="22">
        <v>133.98225463113783</v>
      </c>
      <c r="I42" s="22">
        <v>123.70967924745686</v>
      </c>
      <c r="J42" s="22">
        <v>1124.7491660424437</v>
      </c>
    </row>
    <row r="43" spans="1:21" ht="15" hidden="1" customHeight="1">
      <c r="A43" s="21">
        <v>2020</v>
      </c>
      <c r="B43" s="17" t="s">
        <v>24</v>
      </c>
      <c r="C43" s="21">
        <v>3</v>
      </c>
      <c r="D43" s="17">
        <v>47.02436854403917</v>
      </c>
      <c r="E43" s="17">
        <v>47.40092302932689</v>
      </c>
      <c r="F43" s="17">
        <v>146.30701249723202</v>
      </c>
      <c r="G43" s="17">
        <v>141.57862446079568</v>
      </c>
      <c r="H43" s="17">
        <v>107.32825463113784</v>
      </c>
      <c r="I43" s="17">
        <v>89.832679247456866</v>
      </c>
      <c r="J43" s="17">
        <v>1025.3741660424437</v>
      </c>
    </row>
    <row r="44" spans="1:21" ht="15" hidden="1" customHeight="1">
      <c r="A44" s="21">
        <v>2020</v>
      </c>
      <c r="B44" s="20" t="s">
        <v>23</v>
      </c>
      <c r="C44" s="21">
        <v>4</v>
      </c>
      <c r="D44" s="22">
        <v>24.212914292933842</v>
      </c>
      <c r="E44" s="22">
        <v>15.90011359912352</v>
      </c>
      <c r="F44" s="22">
        <v>48.750117314261864</v>
      </c>
      <c r="G44" s="22">
        <v>43.785147705224105</v>
      </c>
      <c r="H44" s="22">
        <v>131.99132589000692</v>
      </c>
      <c r="I44" s="22">
        <v>126.37697002514884</v>
      </c>
      <c r="J44" s="22">
        <v>1126.5905641967047</v>
      </c>
    </row>
    <row r="45" spans="1:21" ht="15" hidden="1" customHeight="1">
      <c r="A45" s="21">
        <v>2020</v>
      </c>
      <c r="B45" s="17" t="s">
        <v>24</v>
      </c>
      <c r="C45" s="21">
        <v>4</v>
      </c>
      <c r="D45" s="17">
        <v>85.557914292933845</v>
      </c>
      <c r="E45" s="17">
        <v>71.932113599123511</v>
      </c>
      <c r="F45" s="17">
        <v>313.25911731426186</v>
      </c>
      <c r="G45" s="17">
        <v>223.93414770522412</v>
      </c>
      <c r="H45" s="17">
        <v>70.646325890006921</v>
      </c>
      <c r="I45" s="17">
        <v>70.344970025148839</v>
      </c>
      <c r="J45" s="17">
        <v>862.08156419670468</v>
      </c>
    </row>
    <row r="46" spans="1:21" ht="15" hidden="1" customHeight="1">
      <c r="A46" s="21"/>
      <c r="H46" s="15"/>
      <c r="I46" s="53"/>
      <c r="J46" s="53"/>
    </row>
    <row r="47" spans="1:21" ht="15" hidden="1" customHeight="1">
      <c r="D47" s="57" t="s">
        <v>0</v>
      </c>
      <c r="E47" s="58"/>
      <c r="F47" s="58"/>
      <c r="G47" s="1"/>
      <c r="H47" s="59" t="s">
        <v>1</v>
      </c>
      <c r="I47" s="58"/>
      <c r="J47" s="58"/>
    </row>
    <row r="48" spans="1:21" ht="15" hidden="1" customHeight="1">
      <c r="D48" s="3" t="s">
        <v>2</v>
      </c>
      <c r="E48" s="3" t="s">
        <v>3</v>
      </c>
      <c r="F48" s="3" t="s">
        <v>4</v>
      </c>
      <c r="G48" s="2"/>
      <c r="H48" s="4" t="s">
        <v>2</v>
      </c>
      <c r="I48" s="4" t="s">
        <v>3</v>
      </c>
      <c r="J48" s="4" t="s">
        <v>4</v>
      </c>
    </row>
    <row r="49" spans="1:10" ht="15" hidden="1" customHeight="1">
      <c r="A49" s="12" t="s">
        <v>20</v>
      </c>
      <c r="B49" s="8" t="s">
        <v>5</v>
      </c>
      <c r="C49" s="8" t="s">
        <v>6</v>
      </c>
      <c r="D49" s="5">
        <f>SUM(D42,F42)*1000</f>
        <v>67302.38104127119</v>
      </c>
      <c r="E49" s="5">
        <f>SUM(E42,G42)*1000</f>
        <v>55990.547490122568</v>
      </c>
      <c r="F49" s="5">
        <f>D49+E49</f>
        <v>123292.92853139376</v>
      </c>
      <c r="G49" s="6"/>
      <c r="H49" s="7" t="e">
        <f>D49/(D49+#REF!)*100</f>
        <v>#REF!</v>
      </c>
      <c r="I49" s="7" t="e">
        <f>E49/(E49+#REF!)*100</f>
        <v>#REF!</v>
      </c>
      <c r="J49" s="7" t="e">
        <f>F49/(F49+#REF!)*100</f>
        <v>#REF!</v>
      </c>
    </row>
    <row r="50" spans="1:10" ht="15" hidden="1" customHeight="1">
      <c r="A50" s="17"/>
      <c r="B50" s="8"/>
      <c r="C50" s="8" t="s">
        <v>7</v>
      </c>
      <c r="D50" s="5">
        <f>SUM(D43,F43)*1000</f>
        <v>193331.38104127118</v>
      </c>
      <c r="E50" s="5">
        <f>SUM(E43,G43)*1000</f>
        <v>188979.54749012258</v>
      </c>
      <c r="F50" s="5">
        <f>D50+E50</f>
        <v>382310.92853139376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5" hidden="1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5" hidden="1" customHeight="1">
      <c r="A52" s="8"/>
      <c r="B52" s="8" t="s">
        <v>8</v>
      </c>
      <c r="C52" s="8" t="s">
        <v>6</v>
      </c>
      <c r="D52" s="5">
        <f>D42*1000</f>
        <v>20370.368544039171</v>
      </c>
      <c r="E52" s="5">
        <f>E42*1000</f>
        <v>13523.923029326887</v>
      </c>
      <c r="F52" s="5">
        <f>D52+E52</f>
        <v>33894.291573366056</v>
      </c>
      <c r="G52" s="6"/>
      <c r="H52" s="7" t="e">
        <f>D52/(D52+#REF!)*100</f>
        <v>#REF!</v>
      </c>
      <c r="I52" s="7" t="e">
        <f>E52/(E52+#REF!)*100</f>
        <v>#REF!</v>
      </c>
      <c r="J52" s="7" t="e">
        <f>F52/(F52+#REF!)*100</f>
        <v>#REF!</v>
      </c>
    </row>
    <row r="53" spans="1:10" ht="15" hidden="1" customHeight="1">
      <c r="A53" s="17"/>
      <c r="B53" s="8"/>
      <c r="C53" s="8" t="s">
        <v>7</v>
      </c>
      <c r="D53" s="5">
        <f>D43*1000</f>
        <v>47024.368544039171</v>
      </c>
      <c r="E53" s="5">
        <f>E43*1000</f>
        <v>47400.923029326892</v>
      </c>
      <c r="F53" s="5">
        <f>D53+E53</f>
        <v>94425.291573366063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5" hidden="1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</row>
    <row r="55" spans="1:10" ht="15" hidden="1" customHeight="1">
      <c r="A55" s="8"/>
      <c r="B55" s="8" t="s">
        <v>9</v>
      </c>
      <c r="C55" s="8" t="s">
        <v>6</v>
      </c>
      <c r="D55" s="5">
        <f>F42*1000</f>
        <v>46932.012497232019</v>
      </c>
      <c r="E55" s="5">
        <f>G42*1000</f>
        <v>42466.624460795676</v>
      </c>
      <c r="F55" s="5">
        <f>D55+E55</f>
        <v>89398.636958027695</v>
      </c>
      <c r="G55" s="6"/>
      <c r="H55" s="7" t="e">
        <f>D55/(D55+#REF!)*100</f>
        <v>#REF!</v>
      </c>
      <c r="I55" s="7" t="e">
        <f>E55/(E55+#REF!)*100</f>
        <v>#REF!</v>
      </c>
      <c r="J55" s="7" t="e">
        <f>F55/(F55+#REF!)*100</f>
        <v>#REF!</v>
      </c>
    </row>
    <row r="56" spans="1:10" ht="15" hidden="1" customHeight="1">
      <c r="A56" s="17"/>
      <c r="B56" s="8"/>
      <c r="C56" s="8" t="s">
        <v>7</v>
      </c>
      <c r="D56" s="5">
        <f>F43*1000</f>
        <v>146307.01249723203</v>
      </c>
      <c r="E56" s="5">
        <f>G43*1000</f>
        <v>141578.62446079569</v>
      </c>
      <c r="F56" s="5">
        <f>D56+E56</f>
        <v>287885.63695802772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5" hidden="1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5" hidden="1" customHeight="1">
      <c r="A58" s="12" t="s">
        <v>21</v>
      </c>
      <c r="B58" s="8" t="s">
        <v>5</v>
      </c>
      <c r="C58" s="8" t="s">
        <v>6</v>
      </c>
      <c r="D58" s="5">
        <f>SUM(D44+F44)*1000</f>
        <v>72963.031607195706</v>
      </c>
      <c r="E58" s="5">
        <f>SUM(E44+G44)*1000</f>
        <v>59685.26130434763</v>
      </c>
      <c r="F58" s="5">
        <f>SUM(D58,E58)</f>
        <v>132648.29291154334</v>
      </c>
      <c r="G58" s="6"/>
      <c r="H58" s="7" t="e">
        <f>D58/(D58+#REF!)*100</f>
        <v>#REF!</v>
      </c>
      <c r="I58" s="7" t="e">
        <f>E58/(E58+#REF!)*100</f>
        <v>#REF!</v>
      </c>
      <c r="J58" s="7" t="e">
        <f>F58/(F58+#REF!)*100</f>
        <v>#REF!</v>
      </c>
    </row>
    <row r="59" spans="1:10" ht="15" hidden="1" customHeight="1">
      <c r="A59" s="17"/>
      <c r="B59" s="8"/>
      <c r="C59" s="8" t="s">
        <v>7</v>
      </c>
      <c r="D59" s="5">
        <f>SUM(D45+F45)*1000</f>
        <v>398817.03160719568</v>
      </c>
      <c r="E59" s="5">
        <f>SUM(E45+G45)*1000</f>
        <v>295866.26130434766</v>
      </c>
      <c r="F59" s="5">
        <f>SUM(D59,E59)</f>
        <v>694683.29291154328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5" hidden="1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</row>
    <row r="61" spans="1:10" ht="15" hidden="1" customHeight="1">
      <c r="A61" s="8"/>
      <c r="B61" s="8" t="s">
        <v>8</v>
      </c>
      <c r="C61" s="8" t="s">
        <v>6</v>
      </c>
      <c r="D61" s="5">
        <f>D44*1000</f>
        <v>24212.914292933841</v>
      </c>
      <c r="E61" s="5">
        <f>E44*1000</f>
        <v>15900.113599123521</v>
      </c>
      <c r="F61" s="5">
        <f>SUM(D61+E61)</f>
        <v>40113.027892057362</v>
      </c>
      <c r="G61" s="6"/>
      <c r="H61" s="7" t="e">
        <f>D61/(D61+#REF!)*100</f>
        <v>#REF!</v>
      </c>
      <c r="I61" s="7" t="e">
        <f>E61/(E61+#REF!)*100</f>
        <v>#REF!</v>
      </c>
      <c r="J61" s="7" t="e">
        <f>F61/(F61+#REF!)*100</f>
        <v>#REF!</v>
      </c>
    </row>
    <row r="62" spans="1:10" ht="15" hidden="1" customHeight="1">
      <c r="A62" s="17"/>
      <c r="B62" s="8"/>
      <c r="C62" s="8" t="s">
        <v>7</v>
      </c>
      <c r="D62" s="5">
        <f>D45*1000</f>
        <v>85557.914292933841</v>
      </c>
      <c r="E62" s="5">
        <f>E45*1000</f>
        <v>71932.113599123506</v>
      </c>
      <c r="F62" s="5">
        <f>SUM(D62+E62)</f>
        <v>157490.02789205735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5" hidden="1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</row>
    <row r="64" spans="1:10" ht="15" hidden="1" customHeight="1">
      <c r="A64" s="8"/>
      <c r="B64" s="8" t="s">
        <v>9</v>
      </c>
      <c r="C64" s="8" t="s">
        <v>6</v>
      </c>
      <c r="D64" s="5">
        <f>F44*1000</f>
        <v>48750.117314261865</v>
      </c>
      <c r="E64" s="5">
        <f>G44*1000</f>
        <v>43785.147705224103</v>
      </c>
      <c r="F64" s="5">
        <f>SUM(D64:E64)</f>
        <v>92535.26501948596</v>
      </c>
      <c r="G64" s="6"/>
      <c r="H64" s="7" t="e">
        <f>D64/(D64+#REF!)*100</f>
        <v>#REF!</v>
      </c>
      <c r="I64" s="7" t="e">
        <f>E64/(E64+#REF!)*100</f>
        <v>#REF!</v>
      </c>
      <c r="J64" s="7" t="e">
        <f>F64/(F64+#REF!)*100</f>
        <v>#REF!</v>
      </c>
    </row>
    <row r="65" spans="1:21" ht="15" hidden="1" customHeight="1">
      <c r="A65" s="19"/>
      <c r="B65" s="23"/>
      <c r="C65" s="9" t="s">
        <v>7</v>
      </c>
      <c r="D65" s="10">
        <f>F45*1000</f>
        <v>313259.11731426185</v>
      </c>
      <c r="E65" s="10">
        <f>G45*1000</f>
        <v>223934.14770522411</v>
      </c>
      <c r="F65" s="10">
        <f>SUM(D65:E65)</f>
        <v>537193.26501948596</v>
      </c>
      <c r="G65" s="23"/>
      <c r="H65" s="11" t="e">
        <f>D65/(D65+#REF!)*100</f>
        <v>#REF!</v>
      </c>
      <c r="I65" s="11" t="e">
        <f>E65/(E65+#REF!)*100</f>
        <v>#REF!</v>
      </c>
      <c r="J65" s="11" t="e">
        <f>F65/(F65+#REF!)*100</f>
        <v>#REF!</v>
      </c>
    </row>
    <row r="66" spans="1:21" ht="15" hidden="1" customHeight="1"/>
    <row r="67" spans="1:21" ht="15" hidden="1" customHeight="1"/>
    <row r="68" spans="1:21" ht="15" hidden="1" customHeight="1"/>
    <row r="69" spans="1:21" ht="15" hidden="1" customHeight="1">
      <c r="F69" s="26"/>
    </row>
    <row r="70" spans="1:21" ht="15" hidden="1" customHeight="1"/>
    <row r="71" spans="1:21" ht="15" hidden="1" customHeight="1">
      <c r="U71" s="34"/>
    </row>
    <row r="72" spans="1:21" ht="15" hidden="1" customHeight="1">
      <c r="U72" s="35"/>
    </row>
    <row r="73" spans="1:21" ht="15" hidden="1" customHeight="1">
      <c r="D73" s="15">
        <f>D80-D79</f>
        <v>61.344999999999999</v>
      </c>
      <c r="E73" s="15">
        <f t="shared" ref="E73:G73" si="1">E80-E79</f>
        <v>56.031999999999989</v>
      </c>
      <c r="F73" s="15">
        <f t="shared" si="1"/>
        <v>264.50900000000001</v>
      </c>
      <c r="G73" s="15">
        <f t="shared" si="1"/>
        <v>180.149</v>
      </c>
      <c r="U73" s="34"/>
    </row>
    <row r="74" spans="1:21" ht="15" hidden="1" customHeight="1">
      <c r="D74" s="15">
        <f>D78-D77</f>
        <v>27.004999999999995</v>
      </c>
      <c r="E74" s="15">
        <f t="shared" ref="E74:G74" si="2">E78-E77</f>
        <v>34.244999999999997</v>
      </c>
      <c r="F74" s="15">
        <f t="shared" si="2"/>
        <v>99.024000000000015</v>
      </c>
      <c r="G74" s="15">
        <f t="shared" si="2"/>
        <v>98.744</v>
      </c>
      <c r="N74" s="17" t="s">
        <v>35</v>
      </c>
    </row>
    <row r="75" spans="1:21" ht="15" hidden="1" customHeight="1"/>
    <row r="76" spans="1:21" ht="15" hidden="1" customHeight="1">
      <c r="A76" s="17" t="s">
        <v>10</v>
      </c>
      <c r="B76" s="17" t="s">
        <v>11</v>
      </c>
      <c r="C76" s="17" t="s">
        <v>12</v>
      </c>
      <c r="D76" s="17" t="s">
        <v>13</v>
      </c>
      <c r="E76" s="17" t="s">
        <v>14</v>
      </c>
      <c r="F76" s="17" t="s">
        <v>15</v>
      </c>
      <c r="G76" s="17" t="s">
        <v>16</v>
      </c>
      <c r="H76" s="17" t="s">
        <v>17</v>
      </c>
      <c r="I76" s="17" t="s">
        <v>18</v>
      </c>
      <c r="J76" s="17" t="s">
        <v>19</v>
      </c>
      <c r="K76" s="17" t="s">
        <v>28</v>
      </c>
    </row>
    <row r="77" spans="1:21" ht="15" hidden="1" customHeight="1">
      <c r="A77" s="17">
        <v>2020</v>
      </c>
      <c r="B77" s="36">
        <v>43891</v>
      </c>
      <c r="C77" s="17">
        <v>3</v>
      </c>
      <c r="D77" s="17">
        <v>20.370368544000002</v>
      </c>
      <c r="E77" s="17">
        <v>13.523923029000001</v>
      </c>
      <c r="F77" s="17">
        <v>46.932012497000002</v>
      </c>
      <c r="G77" s="17">
        <v>42.466624461000002</v>
      </c>
      <c r="H77" s="17">
        <v>133.98225463</v>
      </c>
      <c r="I77" s="17">
        <v>123.70967924999999</v>
      </c>
      <c r="J77" s="17">
        <v>1124.7491660000001</v>
      </c>
      <c r="K77" s="17">
        <v>953.51373282999998</v>
      </c>
      <c r="N77" s="17" t="s">
        <v>30</v>
      </c>
      <c r="O77" s="17" t="s">
        <v>31</v>
      </c>
      <c r="P77" s="17" t="s">
        <v>33</v>
      </c>
    </row>
    <row r="78" spans="1:21" ht="15" hidden="1" customHeight="1">
      <c r="A78" s="17"/>
      <c r="B78" s="36"/>
      <c r="C78" s="17"/>
      <c r="D78" s="17">
        <v>47.375368543999997</v>
      </c>
      <c r="E78" s="17">
        <v>47.768923029</v>
      </c>
      <c r="F78" s="17">
        <v>145.95601249700002</v>
      </c>
      <c r="G78" s="17">
        <v>141.21062446100001</v>
      </c>
      <c r="H78" s="17">
        <v>106.97725463</v>
      </c>
      <c r="I78" s="17">
        <v>89.464679249999989</v>
      </c>
      <c r="J78" s="17">
        <v>1025.7251660000002</v>
      </c>
      <c r="K78" s="17">
        <v>854.76973282999995</v>
      </c>
      <c r="M78" s="17" t="s">
        <v>33</v>
      </c>
      <c r="N78" s="17">
        <f>D81+F81+H81+J81</f>
        <v>1340.2158613229999</v>
      </c>
      <c r="O78" s="17">
        <f>E81+G81+I81+K81</f>
        <v>1135.070421917</v>
      </c>
      <c r="P78" s="17">
        <f>SUM(D81:K81)</f>
        <v>2475.2862832399996</v>
      </c>
    </row>
    <row r="79" spans="1:21" ht="15" hidden="1" customHeight="1">
      <c r="A79" s="17">
        <v>2020</v>
      </c>
      <c r="B79" s="36">
        <v>43922</v>
      </c>
      <c r="C79" s="17">
        <v>4</v>
      </c>
      <c r="D79" s="17">
        <v>24.212914293000001</v>
      </c>
      <c r="E79" s="17">
        <v>15.900113599000001</v>
      </c>
      <c r="F79" s="17">
        <v>48.750117314000001</v>
      </c>
      <c r="G79" s="17">
        <v>43.785147705</v>
      </c>
      <c r="H79" s="17">
        <v>131.99132589000001</v>
      </c>
      <c r="I79" s="17">
        <v>126.37697003</v>
      </c>
      <c r="J79" s="17">
        <v>1126.5905642</v>
      </c>
      <c r="K79" s="17">
        <v>945.50401513999998</v>
      </c>
      <c r="M79" s="17" t="s">
        <v>32</v>
      </c>
      <c r="N79" s="17">
        <f>D81+H81</f>
        <v>162.537828534</v>
      </c>
      <c r="O79" s="17">
        <f>E81+I81</f>
        <v>148.511773968</v>
      </c>
      <c r="P79" s="17">
        <f>SUM(N79:O79)</f>
        <v>311.04960250199997</v>
      </c>
      <c r="T79" s="34"/>
      <c r="U79" s="34"/>
    </row>
    <row r="80" spans="1:21" ht="15" hidden="1" customHeight="1">
      <c r="A80" s="17"/>
      <c r="B80" s="36"/>
      <c r="C80" s="17"/>
      <c r="D80" s="17">
        <v>85.557914292999996</v>
      </c>
      <c r="E80" s="17">
        <v>71.93211359899999</v>
      </c>
      <c r="F80" s="17">
        <v>313.25911731400004</v>
      </c>
      <c r="G80" s="17">
        <v>223.93414770499999</v>
      </c>
      <c r="H80" s="17">
        <v>70.646325890000014</v>
      </c>
      <c r="I80" s="17">
        <v>70.344970029999999</v>
      </c>
      <c r="J80" s="17">
        <v>862.0815642</v>
      </c>
      <c r="K80" s="17">
        <v>765.35501513999998</v>
      </c>
      <c r="M80" s="17" t="s">
        <v>34</v>
      </c>
      <c r="N80" s="17">
        <f>F81+J81</f>
        <v>1177.6780327890001</v>
      </c>
      <c r="O80" s="17">
        <f>G81+K81</f>
        <v>986.55864794899992</v>
      </c>
      <c r="P80" s="17">
        <f>SUM(N80:O80)</f>
        <v>2164.2366807379999</v>
      </c>
      <c r="T80" s="35"/>
      <c r="U80" s="35"/>
    </row>
    <row r="81" spans="1:21" ht="15" hidden="1" customHeight="1">
      <c r="A81" s="17">
        <v>2020</v>
      </c>
      <c r="B81" s="36">
        <v>43952</v>
      </c>
      <c r="C81" s="17">
        <v>5</v>
      </c>
      <c r="D81" s="17">
        <v>28.677353283999999</v>
      </c>
      <c r="E81" s="17">
        <v>20.241250967999999</v>
      </c>
      <c r="F81" s="17">
        <v>50.189666289000002</v>
      </c>
      <c r="G81" s="17">
        <v>45.420358708999998</v>
      </c>
      <c r="H81" s="17">
        <v>133.86047525000001</v>
      </c>
      <c r="I81" s="17">
        <v>128.270523</v>
      </c>
      <c r="J81" s="17">
        <v>1127.4883665</v>
      </c>
      <c r="K81" s="17">
        <v>941.13828923999995</v>
      </c>
      <c r="T81" s="34"/>
      <c r="U81" s="34"/>
    </row>
    <row r="82" spans="1:21" ht="15" hidden="1" customHeight="1">
      <c r="D82" s="33">
        <v>84.292353284000001</v>
      </c>
      <c r="E82" s="33">
        <v>74.203250968000006</v>
      </c>
      <c r="F82" s="33">
        <v>272.06366628900003</v>
      </c>
      <c r="G82" s="33">
        <v>215.14435870899999</v>
      </c>
      <c r="H82" s="33">
        <v>78.245475249999998</v>
      </c>
      <c r="I82" s="33">
        <v>74.308522999999994</v>
      </c>
      <c r="J82" s="33">
        <v>905.61436649999996</v>
      </c>
      <c r="K82" s="33">
        <v>771.41428924000002</v>
      </c>
    </row>
    <row r="83" spans="1:21" ht="15" hidden="1" customHeight="1">
      <c r="D83" s="17"/>
      <c r="E83" s="17"/>
      <c r="F83" s="17"/>
      <c r="G83" s="17"/>
      <c r="H83" s="17"/>
      <c r="I83" s="17"/>
    </row>
    <row r="84" spans="1:21" ht="15" hidden="1" customHeight="1"/>
    <row r="85" spans="1:21" ht="15" hidden="1" customHeight="1">
      <c r="D85" s="57" t="s">
        <v>0</v>
      </c>
      <c r="E85" s="58"/>
      <c r="F85" s="58"/>
      <c r="G85" s="1"/>
      <c r="H85" s="59" t="s">
        <v>1</v>
      </c>
      <c r="I85" s="58"/>
      <c r="J85" s="58"/>
    </row>
    <row r="86" spans="1:21" ht="15" hidden="1" customHeight="1">
      <c r="D86" s="3" t="s">
        <v>2</v>
      </c>
      <c r="E86" s="3" t="s">
        <v>3</v>
      </c>
      <c r="F86" s="3" t="s">
        <v>4</v>
      </c>
      <c r="G86" s="2"/>
      <c r="H86" s="4" t="s">
        <v>2</v>
      </c>
      <c r="I86" s="4" t="s">
        <v>3</v>
      </c>
      <c r="J86" s="4" t="s">
        <v>4</v>
      </c>
    </row>
    <row r="87" spans="1:21" ht="15" hidden="1" customHeight="1">
      <c r="D87" s="24"/>
      <c r="E87" s="24"/>
      <c r="F87" s="24"/>
      <c r="G87" s="1"/>
      <c r="H87" s="25"/>
      <c r="I87" s="25"/>
      <c r="J87" s="25"/>
    </row>
    <row r="88" spans="1:21" ht="15" hidden="1" customHeight="1">
      <c r="A88" s="14" t="s">
        <v>29</v>
      </c>
      <c r="B88" s="8" t="s">
        <v>5</v>
      </c>
      <c r="C88" s="8" t="s">
        <v>6</v>
      </c>
      <c r="D88" s="5">
        <f>(D81+F81)*1000</f>
        <v>78867.019572999998</v>
      </c>
      <c r="E88" s="5">
        <f>(E81+G81)*1000</f>
        <v>65661.609677</v>
      </c>
      <c r="F88" s="5">
        <f>D88+E88</f>
        <v>144528.62925</v>
      </c>
      <c r="G88" s="6"/>
      <c r="H88" s="7">
        <f>D88/$N$78/10</f>
        <v>5.8846505140706267</v>
      </c>
      <c r="I88" s="7">
        <f>E88/$O$78/10</f>
        <v>5.7848049256807599</v>
      </c>
      <c r="J88" s="7">
        <f>F88/$P$78/10</f>
        <v>5.8388651942441498</v>
      </c>
    </row>
    <row r="89" spans="1:21" ht="15" hidden="1" customHeight="1">
      <c r="A89" s="17"/>
      <c r="B89" s="8"/>
      <c r="C89" s="8" t="s">
        <v>7</v>
      </c>
      <c r="D89" s="5">
        <f>(D82+F82)*1000</f>
        <v>356356.01957300003</v>
      </c>
      <c r="E89" s="5">
        <f>(E82+G82)*1000</f>
        <v>289347.60967699997</v>
      </c>
      <c r="F89" s="5">
        <f>D89+E89</f>
        <v>645703.62925</v>
      </c>
      <c r="G89" s="6"/>
      <c r="H89" s="7">
        <f>D89/$N$78/10</f>
        <v>26.589449495189648</v>
      </c>
      <c r="I89" s="7">
        <f>E89/$O$78/10</f>
        <v>25.491599824117166</v>
      </c>
      <c r="J89" s="7">
        <f>F89/$P$78/10</f>
        <v>26.086018155637863</v>
      </c>
    </row>
    <row r="90" spans="1:21" ht="15" hidden="1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</row>
    <row r="91" spans="1:21" ht="15" hidden="1" customHeight="1">
      <c r="A91" s="8"/>
      <c r="B91" s="8" t="s">
        <v>8</v>
      </c>
      <c r="C91" s="8" t="s">
        <v>6</v>
      </c>
      <c r="D91" s="5">
        <f>D81*1000</f>
        <v>28677.353283999997</v>
      </c>
      <c r="E91" s="5">
        <f>E81*1000</f>
        <v>20241.250968</v>
      </c>
      <c r="F91" s="5">
        <f>D91+E91</f>
        <v>48918.604251999997</v>
      </c>
      <c r="G91" s="6"/>
      <c r="H91" s="7">
        <f>D91/$N$79/10</f>
        <v>17.643494774511034</v>
      </c>
      <c r="I91" s="7">
        <f>E91/$O$79/10</f>
        <v>13.62939141267103</v>
      </c>
      <c r="J91" s="7">
        <f>F91/$P$79/10</f>
        <v>15.726946396494901</v>
      </c>
    </row>
    <row r="92" spans="1:21" ht="15" hidden="1" customHeight="1">
      <c r="A92" s="17"/>
      <c r="B92" s="8"/>
      <c r="C92" s="8" t="s">
        <v>7</v>
      </c>
      <c r="D92" s="5">
        <f>D82*1000</f>
        <v>84292.353283999997</v>
      </c>
      <c r="E92" s="5">
        <f>E82*1000</f>
        <v>74203.250968000008</v>
      </c>
      <c r="F92" s="5">
        <f>D92+E92</f>
        <v>158495.60425199999</v>
      </c>
      <c r="G92" s="6"/>
      <c r="H92" s="7">
        <f>D92/$N$79/10</f>
        <v>51.860144831679939</v>
      </c>
      <c r="I92" s="7">
        <f>E92/$O$79/10</f>
        <v>49.964557681459425</v>
      </c>
      <c r="J92" s="7">
        <f>F92/$P$79/10</f>
        <v>50.955089791822161</v>
      </c>
    </row>
    <row r="93" spans="1:21" ht="15" hidden="1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</row>
    <row r="94" spans="1:21" ht="15" hidden="1" customHeight="1">
      <c r="A94" s="8"/>
      <c r="B94" s="8" t="s">
        <v>9</v>
      </c>
      <c r="C94" s="8" t="s">
        <v>6</v>
      </c>
      <c r="D94" s="5">
        <f>F81*1000</f>
        <v>50189.666289000001</v>
      </c>
      <c r="E94" s="5">
        <f>G81*1000</f>
        <v>45420.358709</v>
      </c>
      <c r="F94" s="5">
        <f>D94+E94</f>
        <v>95610.024998000008</v>
      </c>
      <c r="G94" s="6"/>
      <c r="H94" s="7">
        <f>D94/$N$80/10</f>
        <v>4.26174768413909</v>
      </c>
      <c r="I94" s="7">
        <f>E94/$O$80/10</f>
        <v>4.603918763818692</v>
      </c>
      <c r="J94" s="7">
        <f>F94/$P$80/10</f>
        <v>4.4177250043371972</v>
      </c>
    </row>
    <row r="95" spans="1:21" ht="15" hidden="1" customHeight="1">
      <c r="A95" s="18"/>
      <c r="B95" s="15"/>
      <c r="C95" s="8" t="s">
        <v>7</v>
      </c>
      <c r="D95" s="5">
        <f>F82*1000</f>
        <v>272063.66628900002</v>
      </c>
      <c r="E95" s="5">
        <f>G82*1000</f>
        <v>215144.35870899999</v>
      </c>
      <c r="F95" s="5">
        <f>D95+E95</f>
        <v>487208.02499800001</v>
      </c>
      <c r="G95" s="15"/>
      <c r="H95" s="7">
        <f>D95/$N$80/10</f>
        <v>23.101701714236235</v>
      </c>
      <c r="I95" s="7">
        <f>E95/$O$80/10</f>
        <v>21.807558948094272</v>
      </c>
      <c r="J95" s="7">
        <f>F95/$P$80/10</f>
        <v>22.511771902501124</v>
      </c>
    </row>
    <row r="96" spans="1:21" ht="15" hidden="1" customHeight="1">
      <c r="A96" s="56"/>
      <c r="B96" s="55"/>
      <c r="C96" s="55"/>
      <c r="D96" s="55"/>
      <c r="E96" s="55"/>
      <c r="F96" s="55"/>
      <c r="G96" s="55"/>
      <c r="H96" s="55"/>
      <c r="I96" s="55"/>
      <c r="J96" s="55"/>
    </row>
    <row r="97" spans="1:10" ht="15" hidden="1" customHeight="1"/>
    <row r="98" spans="1:10" ht="15" hidden="1" customHeight="1">
      <c r="A98" s="14" t="s">
        <v>20</v>
      </c>
      <c r="B98" s="8" t="s">
        <v>5</v>
      </c>
      <c r="C98" s="8" t="s">
        <v>6</v>
      </c>
      <c r="D98" s="5">
        <f>(D77+F77)*1000</f>
        <v>67302.381041000001</v>
      </c>
      <c r="E98" s="5">
        <f>(E77+G77)*1000</f>
        <v>55990.547490000004</v>
      </c>
      <c r="F98" s="5">
        <f>D98+E98</f>
        <v>123292.92853100001</v>
      </c>
      <c r="G98" s="6"/>
      <c r="H98" s="7">
        <f>D98/$N$78/10</f>
        <v>5.021756791817265</v>
      </c>
      <c r="I98" s="7">
        <f>E98/$O$78/10</f>
        <v>4.9327818264736898</v>
      </c>
      <c r="J98" s="7">
        <f>F98/$P$78/10</f>
        <v>4.9809563187017316</v>
      </c>
    </row>
    <row r="99" spans="1:10" ht="15" hidden="1" customHeight="1">
      <c r="A99" s="17"/>
      <c r="B99" s="8"/>
      <c r="C99" s="8" t="s">
        <v>7</v>
      </c>
      <c r="D99" s="5">
        <f>(D78+F78)*1000</f>
        <v>193331.38104100002</v>
      </c>
      <c r="E99" s="5">
        <f>(E78+G78)*1000</f>
        <v>188979.54749000003</v>
      </c>
      <c r="F99" s="5">
        <f>D99+E99</f>
        <v>382310.92853100004</v>
      </c>
      <c r="G99" s="6"/>
      <c r="H99" s="7">
        <f>D99/$N$78/10</f>
        <v>14.425391209006595</v>
      </c>
      <c r="I99" s="7">
        <f>E99/$O$78/10</f>
        <v>16.649147386893922</v>
      </c>
      <c r="J99" s="7">
        <f>F99/$P$78/10</f>
        <v>15.445119666343331</v>
      </c>
    </row>
    <row r="100" spans="1:10" ht="15" hidden="1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1:10" ht="15" hidden="1" customHeight="1">
      <c r="A101" s="8"/>
      <c r="B101" s="8" t="s">
        <v>8</v>
      </c>
      <c r="C101" s="8" t="s">
        <v>6</v>
      </c>
      <c r="D101" s="5">
        <f>D77*1000</f>
        <v>20370.368544000001</v>
      </c>
      <c r="E101" s="5">
        <f>E77*1000</f>
        <v>13523.923029000001</v>
      </c>
      <c r="F101" s="5">
        <f>D101+E101</f>
        <v>33894.291573000002</v>
      </c>
      <c r="G101" s="6"/>
      <c r="H101" s="7">
        <f>D101/$N$79/10</f>
        <v>12.532693913613398</v>
      </c>
      <c r="I101" s="7">
        <f>E101/$O$79/10</f>
        <v>9.1062968730775626</v>
      </c>
      <c r="J101" s="7">
        <f>F101/$P$79/10</f>
        <v>10.896748075021915</v>
      </c>
    </row>
    <row r="102" spans="1:10" ht="15" hidden="1" customHeight="1">
      <c r="A102" s="17"/>
      <c r="B102" s="8"/>
      <c r="C102" s="8" t="s">
        <v>7</v>
      </c>
      <c r="D102" s="5">
        <f>D78*1000</f>
        <v>47375.368543999997</v>
      </c>
      <c r="E102" s="5">
        <f>E78*1000</f>
        <v>47768.923028999998</v>
      </c>
      <c r="F102" s="5">
        <f>D102+E102</f>
        <v>95144.291572999995</v>
      </c>
      <c r="G102" s="6"/>
      <c r="H102" s="7">
        <f>D102/$N$79/10</f>
        <v>29.147287724524954</v>
      </c>
      <c r="I102" s="7">
        <f>E102/$O$79/10</f>
        <v>32.165074695890993</v>
      </c>
      <c r="J102" s="7">
        <f>F102/$P$79/10</f>
        <v>30.58814118638465</v>
      </c>
    </row>
    <row r="103" spans="1:10" ht="15" hidden="1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</row>
    <row r="104" spans="1:10" ht="15" hidden="1" customHeight="1">
      <c r="A104" s="8"/>
      <c r="B104" s="8" t="s">
        <v>9</v>
      </c>
      <c r="C104" s="8" t="s">
        <v>6</v>
      </c>
      <c r="D104" s="5">
        <f>F77*1000</f>
        <v>46932.012497000003</v>
      </c>
      <c r="E104" s="5">
        <f>G77*1000</f>
        <v>42466.624460999999</v>
      </c>
      <c r="F104" s="5">
        <f>D104+E104</f>
        <v>89398.636958000003</v>
      </c>
      <c r="G104" s="6"/>
      <c r="H104" s="7">
        <f>D104/$N$80/10</f>
        <v>3.9851310112199934</v>
      </c>
      <c r="I104" s="7">
        <f>E104/$O$80/10</f>
        <v>4.3045210286571134</v>
      </c>
      <c r="J104" s="7">
        <f>F104/$P$80/10</f>
        <v>4.1307236751719447</v>
      </c>
    </row>
    <row r="105" spans="1:10" ht="15" hidden="1" customHeight="1">
      <c r="A105" s="18"/>
      <c r="B105" s="15"/>
      <c r="C105" s="8" t="s">
        <v>7</v>
      </c>
      <c r="D105" s="5">
        <f>F78*1000</f>
        <v>145956.01249700002</v>
      </c>
      <c r="E105" s="5">
        <f>G78*1000</f>
        <v>141210.624461</v>
      </c>
      <c r="F105" s="5">
        <f>D105+E105</f>
        <v>287166.63695800002</v>
      </c>
      <c r="G105" s="15"/>
      <c r="H105" s="7">
        <f>D105/$N$80/10</f>
        <v>12.393541225469253</v>
      </c>
      <c r="I105" s="7">
        <f>E105/$O$80/10</f>
        <v>14.313454628832151</v>
      </c>
      <c r="J105" s="7">
        <f>F105/$P$80/10</f>
        <v>13.268726083141555</v>
      </c>
    </row>
    <row r="106" spans="1:10" ht="15" hidden="1" customHeight="1">
      <c r="A106" s="18"/>
      <c r="B106" s="15"/>
      <c r="C106" s="8"/>
      <c r="D106" s="5"/>
      <c r="E106" s="5"/>
      <c r="F106" s="5"/>
      <c r="G106" s="15"/>
      <c r="H106" s="7"/>
      <c r="I106" s="7"/>
      <c r="J106" s="7"/>
    </row>
    <row r="107" spans="1:10" ht="15" hidden="1" customHeight="1">
      <c r="A107" s="14" t="s">
        <v>21</v>
      </c>
      <c r="B107" s="8" t="s">
        <v>5</v>
      </c>
      <c r="C107" s="8" t="s">
        <v>6</v>
      </c>
      <c r="D107" s="5">
        <f>(D79+F79)*1000</f>
        <v>72963.031607000012</v>
      </c>
      <c r="E107" s="5">
        <f>(E79+G79)*1000</f>
        <v>59685.261304</v>
      </c>
      <c r="F107" s="5">
        <f>D107+E107</f>
        <v>132648.29291100003</v>
      </c>
      <c r="G107" s="6"/>
      <c r="H107" s="7">
        <f>D107/$N$78/10</f>
        <v>5.4441253616394487</v>
      </c>
      <c r="I107" s="7">
        <f>E107/$O$78/10</f>
        <v>5.25828707642638</v>
      </c>
      <c r="J107" s="7">
        <f>F107/$P$78/10</f>
        <v>5.3589071215379365</v>
      </c>
    </row>
    <row r="108" spans="1:10" ht="15" hidden="1" customHeight="1">
      <c r="A108" s="17"/>
      <c r="B108" s="8"/>
      <c r="C108" s="8" t="s">
        <v>7</v>
      </c>
      <c r="D108" s="5">
        <f>(D80+F80)*1000</f>
        <v>398817.03160700004</v>
      </c>
      <c r="E108" s="5">
        <f>(E80+G80)*1000</f>
        <v>295866.26130399999</v>
      </c>
      <c r="F108" s="5">
        <f>D108+E108</f>
        <v>694683.29291100008</v>
      </c>
      <c r="G108" s="6"/>
      <c r="H108" s="7">
        <f>D108/$N$78/10</f>
        <v>29.757671365962352</v>
      </c>
      <c r="I108" s="7">
        <f>E108/$O$78/10</f>
        <v>26.065894731387395</v>
      </c>
      <c r="J108" s="7">
        <f>F108/$P$78/10</f>
        <v>28.064765583466237</v>
      </c>
    </row>
    <row r="109" spans="1:10" ht="15" hidden="1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</row>
    <row r="110" spans="1:10" ht="15" hidden="1" customHeight="1">
      <c r="A110" s="8"/>
      <c r="B110" s="8" t="s">
        <v>8</v>
      </c>
      <c r="C110" s="8" t="s">
        <v>6</v>
      </c>
      <c r="D110" s="5">
        <f>D79*1000</f>
        <v>24212.914293000002</v>
      </c>
      <c r="E110" s="5">
        <f>E79*1000</f>
        <v>15900.113599</v>
      </c>
      <c r="F110" s="5">
        <f>D110+E110</f>
        <v>40113.027891999998</v>
      </c>
      <c r="G110" s="6"/>
      <c r="H110" s="7">
        <f>D110/$N$79/10</f>
        <v>14.896787111890751</v>
      </c>
      <c r="I110" s="7">
        <f>E110/$O$79/10</f>
        <v>10.706298345359484</v>
      </c>
      <c r="J110" s="7">
        <f>F110/$P$79/10</f>
        <v>12.896022875239675</v>
      </c>
    </row>
    <row r="111" spans="1:10" ht="15" hidden="1" customHeight="1">
      <c r="A111" s="17"/>
      <c r="B111" s="8"/>
      <c r="C111" s="8" t="s">
        <v>7</v>
      </c>
      <c r="D111" s="5">
        <f>D80*1000</f>
        <v>85557.914292999994</v>
      </c>
      <c r="E111" s="5">
        <f>E80*1000</f>
        <v>71932.113598999989</v>
      </c>
      <c r="F111" s="5">
        <f>D111+E111</f>
        <v>157490.02789199998</v>
      </c>
      <c r="G111" s="6"/>
      <c r="H111" s="7">
        <f>D111/$N$79/10</f>
        <v>52.638770349453026</v>
      </c>
      <c r="I111" s="7">
        <f>E111/$O$79/10</f>
        <v>48.435293496998618</v>
      </c>
      <c r="J111" s="7">
        <f>F111/$P$79/10</f>
        <v>50.631804903524149</v>
      </c>
    </row>
    <row r="112" spans="1:10" ht="15" hidden="1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</row>
    <row r="113" spans="1:10" ht="15" hidden="1" customHeight="1">
      <c r="A113" s="8"/>
      <c r="B113" s="8" t="s">
        <v>9</v>
      </c>
      <c r="C113" s="8" t="s">
        <v>6</v>
      </c>
      <c r="D113" s="5">
        <f>F79*1000</f>
        <v>48750.117314000003</v>
      </c>
      <c r="E113" s="5">
        <f>G79*1000</f>
        <v>43785.147705000003</v>
      </c>
      <c r="F113" s="5">
        <f>D113+E113</f>
        <v>92535.265019000013</v>
      </c>
      <c r="G113" s="6"/>
      <c r="H113" s="7">
        <f>D113/$N$80/10</f>
        <v>4.1395114756916218</v>
      </c>
      <c r="I113" s="7">
        <f>E113/$O$80/10</f>
        <v>4.4381697728793785</v>
      </c>
      <c r="J113" s="7">
        <f>F113/$P$80/10</f>
        <v>4.2756536677608521</v>
      </c>
    </row>
    <row r="114" spans="1:10" ht="15" hidden="1" customHeight="1">
      <c r="A114" s="18"/>
      <c r="B114" s="15"/>
      <c r="C114" s="8" t="s">
        <v>7</v>
      </c>
      <c r="D114" s="5">
        <f>F80*1000</f>
        <v>313259.11731400003</v>
      </c>
      <c r="E114" s="5">
        <f>G80*1000</f>
        <v>223934.14770499998</v>
      </c>
      <c r="F114" s="5">
        <f>D114+E114</f>
        <v>537193.26501900004</v>
      </c>
      <c r="G114" s="15"/>
      <c r="H114" s="7">
        <f>D114/$N$80/10</f>
        <v>26.599724932640008</v>
      </c>
      <c r="I114" s="7">
        <f>E114/$O$80/10</f>
        <v>22.698513481235658</v>
      </c>
      <c r="J114" s="7">
        <f>F114/$P$80/10</f>
        <v>24.821373272160709</v>
      </c>
    </row>
    <row r="115" spans="1:10" ht="15" hidden="1" customHeight="1"/>
    <row r="116" spans="1:10" ht="15" hidden="1" customHeight="1"/>
    <row r="117" spans="1:10" ht="15" hidden="1" customHeight="1"/>
    <row r="118" spans="1:10" ht="15" hidden="1" customHeight="1"/>
    <row r="119" spans="1:10" ht="15" hidden="1" customHeight="1"/>
    <row r="120" spans="1:10" ht="15" hidden="1" customHeight="1"/>
    <row r="121" spans="1:10" ht="15" hidden="1" customHeight="1"/>
    <row r="122" spans="1:10" ht="15" hidden="1" customHeight="1"/>
    <row r="123" spans="1:10" ht="15" hidden="1" customHeight="1"/>
    <row r="124" spans="1:10" ht="15" hidden="1" customHeight="1"/>
    <row r="125" spans="1:10" ht="15" hidden="1" customHeight="1"/>
    <row r="126" spans="1:10" ht="15" hidden="1" customHeight="1"/>
    <row r="127" spans="1:10" ht="15" hidden="1" customHeight="1"/>
    <row r="128" spans="1:10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</sheetData>
  <sheetProtection password="DDCA" sheet="1" objects="1" scenarios="1"/>
  <mergeCells count="23">
    <mergeCell ref="A63:J63"/>
    <mergeCell ref="D47:F47"/>
    <mergeCell ref="H47:J47"/>
    <mergeCell ref="A60:J60"/>
    <mergeCell ref="A54:J54"/>
    <mergeCell ref="A57:J57"/>
    <mergeCell ref="A1:J1"/>
    <mergeCell ref="A51:J51"/>
    <mergeCell ref="D2:F2"/>
    <mergeCell ref="H2:J2"/>
    <mergeCell ref="A39:J39"/>
    <mergeCell ref="A40:J40"/>
    <mergeCell ref="A15:J15"/>
    <mergeCell ref="A18:J18"/>
    <mergeCell ref="A6:J6"/>
    <mergeCell ref="A9:J9"/>
    <mergeCell ref="A12:J12"/>
    <mergeCell ref="A21:J21"/>
    <mergeCell ref="A93:J93"/>
    <mergeCell ref="A96:J96"/>
    <mergeCell ref="D85:F85"/>
    <mergeCell ref="H85:J85"/>
    <mergeCell ref="A90:J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MUE2020M11TBLA1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Marie O'Connor</cp:lastModifiedBy>
  <dcterms:created xsi:type="dcterms:W3CDTF">2020-05-03T23:12:14Z</dcterms:created>
  <dcterms:modified xsi:type="dcterms:W3CDTF">2020-11-30T13:46:46Z</dcterms:modified>
</cp:coreProperties>
</file>